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Secretariaat Certe\Friesland\NVMM\NOTULEN\NJLV\NJLV 2025\"/>
    </mc:Choice>
  </mc:AlternateContent>
  <xr:revisionPtr revIDLastSave="0" documentId="8_{9876FCF2-F260-4305-9D3A-8A7A846A2C40}" xr6:coauthVersionLast="47" xr6:coauthVersionMax="47" xr10:uidLastSave="{00000000-0000-0000-0000-000000000000}"/>
  <bookViews>
    <workbookView xWindow="-120" yWindow="-120" windowWidth="29040" windowHeight="15840" tabRatio="993" xr2:uid="{7B9E4A8A-4A09-45E6-B777-567C0C4435FE}"/>
  </bookViews>
  <sheets>
    <sheet name="Concept begroting 2026" sheetId="64" r:id="rId1"/>
    <sheet name="AVC26" sheetId="65" r:id="rId2"/>
    <sheet name="BBC-AM26" sheetId="51" r:id="rId3"/>
    <sheet name="BBC-MMO26" sheetId="46" r:id="rId4"/>
    <sheet name="Conc AM26" sheetId="40" r:id="rId5"/>
    <sheet name="Conc MMM26" sheetId="43" r:id="rId6"/>
    <sheet name="NTMM26" sheetId="56" r:id="rId7"/>
    <sheet name="CCom26" sheetId="50" r:id="rId8"/>
    <sheet name="ICT26" sheetId="44" r:id="rId9"/>
    <sheet name="CK26" sheetId="58" r:id="rId10"/>
    <sheet name="W&amp;I26" sheetId="53" r:id="rId11"/>
    <sheet name="CN26" sheetId="41" r:id="rId12"/>
    <sheet name="KRIZ26" sheetId="54" r:id="rId13"/>
    <sheet name="HIP26" sheetId="39" r:id="rId14"/>
    <sheet name="WMDI26" sheetId="59" r:id="rId15"/>
    <sheet name="Duurzh26" sheetId="45" r:id="rId16"/>
    <sheet name="NWKV26" sheetId="48" r:id="rId17"/>
    <sheet name="WAMM26" sheetId="49" r:id="rId18"/>
    <sheet name="WIMM26" sheetId="52" r:id="rId19"/>
    <sheet name="WMEDA26" sheetId="55" r:id="rId20"/>
    <sheet name="WOGIZ26" sheetId="24" r:id="rId21"/>
    <sheet name="WG en Cies alg" sheetId="26" state="hidden" r:id="rId22"/>
    <sheet name="cumulatief" sheetId="17" state="hidden" r:id="rId23"/>
  </sheets>
  <externalReferences>
    <externalReference r:id="rId24"/>
  </externalReferences>
  <definedNames>
    <definedName name="_xlnm.Print_Area" localSheetId="0">'Concept begroting 2026'!$A$1:$D$56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64" l="1"/>
  <c r="C39" i="64"/>
  <c r="C47" i="64"/>
  <c r="J15" i="41"/>
  <c r="I15" i="41"/>
  <c r="B47" i="64" s="1"/>
  <c r="B39" i="64"/>
  <c r="I11" i="45"/>
  <c r="C30" i="64"/>
  <c r="B30" i="64"/>
  <c r="H11" i="56"/>
  <c r="G11" i="56"/>
  <c r="B27" i="64"/>
  <c r="B26" i="64"/>
  <c r="I13" i="51"/>
  <c r="H15" i="65"/>
  <c r="G15" i="65"/>
  <c r="F15" i="65"/>
  <c r="E15" i="65"/>
  <c r="D15" i="65"/>
  <c r="C15" i="65"/>
  <c r="I13" i="65"/>
  <c r="I11" i="65"/>
  <c r="J10" i="65"/>
  <c r="J15" i="65" s="1"/>
  <c r="C31" i="64" s="1"/>
  <c r="C50" i="64" s="1"/>
  <c r="C52" i="64" s="1"/>
  <c r="I9" i="65"/>
  <c r="I8" i="65"/>
  <c r="I7" i="65"/>
  <c r="G12" i="59"/>
  <c r="B40" i="64" s="1"/>
  <c r="J12" i="54"/>
  <c r="C49" i="64" s="1"/>
  <c r="I12" i="54"/>
  <c r="B49" i="64" s="1"/>
  <c r="J11" i="53"/>
  <c r="C46" i="64" s="1"/>
  <c r="J14" i="44"/>
  <c r="I14" i="44"/>
  <c r="B45" i="64" s="1"/>
  <c r="C48" i="64"/>
  <c r="B48" i="64"/>
  <c r="B46" i="64"/>
  <c r="C45" i="64"/>
  <c r="C44" i="64"/>
  <c r="C41" i="64"/>
  <c r="C40" i="64"/>
  <c r="C38" i="64"/>
  <c r="B38" i="64"/>
  <c r="C37" i="64"/>
  <c r="B37" i="64"/>
  <c r="C36" i="64"/>
  <c r="B36" i="64"/>
  <c r="C35" i="64"/>
  <c r="B35" i="64"/>
  <c r="C34" i="64"/>
  <c r="B34" i="64"/>
  <c r="C29" i="64"/>
  <c r="B29" i="64"/>
  <c r="C28" i="64"/>
  <c r="C27" i="64"/>
  <c r="B4" i="64"/>
  <c r="C3" i="64"/>
  <c r="I15" i="65" l="1"/>
  <c r="B31" i="64" s="1"/>
  <c r="B23" i="64"/>
  <c r="H10" i="40" l="1"/>
  <c r="I11" i="53"/>
  <c r="J6" i="48"/>
  <c r="H6" i="43"/>
  <c r="H12" i="59" l="1"/>
  <c r="F12" i="59"/>
  <c r="E12" i="59"/>
  <c r="D12" i="59"/>
  <c r="C12" i="59"/>
  <c r="H21" i="58" l="1"/>
  <c r="F21" i="58"/>
  <c r="E21" i="58"/>
  <c r="G16" i="58"/>
  <c r="G15" i="58"/>
  <c r="G14" i="58"/>
  <c r="G13" i="58"/>
  <c r="G21" i="58" s="1"/>
  <c r="H12" i="43" l="1"/>
  <c r="G12" i="43"/>
  <c r="J10" i="46" l="1"/>
  <c r="I8" i="46"/>
  <c r="I7" i="46"/>
  <c r="I4" i="46"/>
  <c r="I10" i="46" s="1"/>
  <c r="J13" i="51" l="1"/>
  <c r="C26" i="64" s="1"/>
  <c r="E13" i="50" l="1"/>
  <c r="F12" i="43" l="1"/>
  <c r="E12" i="43"/>
  <c r="D18" i="40"/>
  <c r="C18" i="40"/>
  <c r="E15" i="41"/>
  <c r="F15" i="41"/>
  <c r="F11" i="53"/>
  <c r="E11" i="53"/>
  <c r="F14" i="44"/>
  <c r="E14" i="44"/>
  <c r="E10" i="46"/>
  <c r="F10" i="46"/>
  <c r="G10" i="46"/>
  <c r="H10" i="46"/>
  <c r="C11" i="56"/>
  <c r="D11" i="56"/>
  <c r="F11" i="56"/>
  <c r="E11" i="56"/>
  <c r="D10" i="24"/>
  <c r="E10" i="24"/>
  <c r="F10" i="24"/>
  <c r="G10" i="24"/>
  <c r="H10" i="24"/>
  <c r="C10" i="24"/>
  <c r="F12" i="55"/>
  <c r="G12" i="55"/>
  <c r="H12" i="55"/>
  <c r="I12" i="55"/>
  <c r="B41" i="64" s="1"/>
  <c r="B50" i="64" s="1"/>
  <c r="B52" i="64" s="1"/>
  <c r="J12" i="55"/>
  <c r="E12" i="55"/>
  <c r="F12" i="52"/>
  <c r="G12" i="52"/>
  <c r="H12" i="52"/>
  <c r="I12" i="52"/>
  <c r="J12" i="52"/>
  <c r="E12" i="52"/>
  <c r="F11" i="45"/>
  <c r="G11" i="45"/>
  <c r="H11" i="45"/>
  <c r="J11" i="45"/>
  <c r="E11" i="45"/>
  <c r="F13" i="48"/>
  <c r="G13" i="48"/>
  <c r="H13" i="48"/>
  <c r="I13" i="48"/>
  <c r="J13" i="48"/>
  <c r="E13" i="48"/>
  <c r="F12" i="49"/>
  <c r="G12" i="49"/>
  <c r="H12" i="49"/>
  <c r="I12" i="49"/>
  <c r="J12" i="49"/>
  <c r="E12" i="49"/>
  <c r="F10" i="39"/>
  <c r="G10" i="39"/>
  <c r="H10" i="39"/>
  <c r="I10" i="39"/>
  <c r="J10" i="39"/>
  <c r="E10" i="39"/>
  <c r="E18" i="40"/>
  <c r="F18" i="40"/>
  <c r="G18" i="40"/>
  <c r="B28" i="64" s="1"/>
  <c r="D12" i="43"/>
  <c r="C12" i="43"/>
  <c r="G15" i="41"/>
  <c r="H15" i="41"/>
  <c r="G14" i="44"/>
  <c r="H14" i="44"/>
  <c r="H18" i="40"/>
  <c r="F13" i="51"/>
  <c r="G13" i="51"/>
  <c r="H13" i="51"/>
  <c r="E13" i="51"/>
  <c r="D12" i="55"/>
  <c r="C12" i="55"/>
  <c r="H12" i="54"/>
  <c r="G12" i="54"/>
  <c r="F12" i="54"/>
  <c r="E12" i="54"/>
  <c r="D12" i="54"/>
  <c r="C12" i="54"/>
  <c r="H11" i="53"/>
  <c r="G11" i="53"/>
  <c r="D11" i="53"/>
  <c r="C11" i="53"/>
  <c r="D12" i="52" l="1"/>
  <c r="C12" i="52"/>
  <c r="D13" i="51"/>
  <c r="C13" i="51"/>
  <c r="D10" i="46"/>
  <c r="C10" i="46"/>
  <c r="H13" i="50"/>
  <c r="G13" i="50"/>
  <c r="B44" i="64" s="1"/>
  <c r="F13" i="50"/>
  <c r="D13" i="50"/>
  <c r="C13" i="50"/>
  <c r="D12" i="49"/>
  <c r="C12" i="49"/>
  <c r="D13" i="48"/>
  <c r="C13" i="48"/>
  <c r="D11" i="45"/>
  <c r="C11" i="45"/>
  <c r="D10" i="39" l="1"/>
  <c r="C10" i="39"/>
  <c r="C15" i="41" l="1"/>
  <c r="D15" i="41"/>
  <c r="H23" i="26" l="1"/>
  <c r="G23" i="26"/>
  <c r="C23" i="26"/>
  <c r="U39" i="17" l="1"/>
  <c r="K49" i="17"/>
  <c r="K39" i="17"/>
  <c r="W17" i="17"/>
  <c r="W18" i="17"/>
  <c r="W19" i="17"/>
  <c r="W21" i="17"/>
  <c r="W24" i="17"/>
  <c r="W25" i="17"/>
  <c r="W26" i="17"/>
  <c r="W27" i="17"/>
  <c r="W28" i="17"/>
  <c r="W29" i="17"/>
  <c r="W30" i="17"/>
  <c r="W31" i="17"/>
  <c r="W32" i="17"/>
  <c r="W33" i="17"/>
  <c r="W34" i="17"/>
  <c r="W35" i="17"/>
  <c r="W36" i="17"/>
  <c r="W37" i="17"/>
  <c r="W38" i="17"/>
  <c r="W48" i="17"/>
  <c r="W7" i="17"/>
  <c r="W9" i="17"/>
  <c r="W10" i="17"/>
  <c r="W11" i="17"/>
  <c r="C49" i="17"/>
  <c r="E49" i="17"/>
  <c r="F49" i="17"/>
  <c r="G49" i="17"/>
  <c r="H49" i="17"/>
  <c r="I49" i="17"/>
  <c r="J49" i="17"/>
  <c r="L49" i="17"/>
  <c r="M49" i="17"/>
  <c r="N49" i="17"/>
  <c r="O49" i="17"/>
  <c r="P49" i="17"/>
  <c r="Q49" i="17"/>
  <c r="R49" i="17"/>
  <c r="S49" i="17"/>
  <c r="T49" i="17"/>
  <c r="V49" i="17"/>
  <c r="D42" i="17"/>
  <c r="W42" i="17" s="1"/>
  <c r="D13" i="17"/>
  <c r="D20" i="17"/>
  <c r="W20" i="17" s="1"/>
  <c r="D12" i="17"/>
  <c r="W12" i="17" s="1"/>
  <c r="W6" i="17"/>
  <c r="D5" i="17"/>
  <c r="W5" i="17" s="1"/>
  <c r="W13" i="17" l="1"/>
  <c r="D49" i="17"/>
  <c r="W49" i="17" s="1"/>
  <c r="D39" i="17" l="1"/>
  <c r="C39" i="17"/>
  <c r="V39" i="17"/>
  <c r="O39" i="17"/>
  <c r="E39" i="17"/>
  <c r="F39" i="17"/>
  <c r="T39" i="17"/>
  <c r="H39" i="17"/>
  <c r="G39" i="17"/>
  <c r="Q39" i="17"/>
  <c r="S39" i="17"/>
  <c r="I39" i="17"/>
  <c r="N39" i="17"/>
  <c r="M39" i="17"/>
  <c r="P39" i="17"/>
  <c r="J39" i="17"/>
  <c r="R39" i="17"/>
  <c r="L39" i="17"/>
  <c r="W39" i="17" l="1"/>
</calcChain>
</file>

<file path=xl/sharedStrings.xml><?xml version="1.0" encoding="utf-8"?>
<sst xmlns="http://schemas.openxmlformats.org/spreadsheetml/2006/main" count="1008" uniqueCount="325">
  <si>
    <t>Inkomsten</t>
  </si>
  <si>
    <t>Ambtelijk secretarissen</t>
  </si>
  <si>
    <t>Overige bureaukosten</t>
  </si>
  <si>
    <t>Inhuur extern personeel</t>
  </si>
  <si>
    <t>Vergaderkosten</t>
  </si>
  <si>
    <t>Reis- en verblijfskosten</t>
  </si>
  <si>
    <t>WMEDA</t>
  </si>
  <si>
    <t>WIMM</t>
  </si>
  <si>
    <t>AVC</t>
  </si>
  <si>
    <t>BBC-MMO</t>
  </si>
  <si>
    <t>BBC-AM</t>
  </si>
  <si>
    <t>CK</t>
  </si>
  <si>
    <t>HIP</t>
  </si>
  <si>
    <t>WMDI</t>
  </si>
  <si>
    <t>WAMM</t>
  </si>
  <si>
    <t>Comm</t>
  </si>
  <si>
    <t>DZH</t>
  </si>
  <si>
    <t>Nascholing</t>
  </si>
  <si>
    <t>Invulgedeelte</t>
  </si>
  <si>
    <t>Halfjaarcijfers (tot 1 juli)</t>
  </si>
  <si>
    <t xml:space="preserve">Begrotingsvoorstel 2024
</t>
  </si>
  <si>
    <t xml:space="preserve">Toelichting </t>
  </si>
  <si>
    <t>Begroting 2024
Uitgaven goedgekeurd</t>
  </si>
  <si>
    <t>grootboeknr</t>
  </si>
  <si>
    <t>Uitgaven</t>
  </si>
  <si>
    <t>Reiskosten</t>
  </si>
  <si>
    <t>Verblijfskosten</t>
  </si>
  <si>
    <t>Representatiekosten (lief en leed)</t>
  </si>
  <si>
    <t>Bijeenkomsten bestuur cie/wg</t>
  </si>
  <si>
    <t>Communicatiekosten (bijv. drukwerk)</t>
  </si>
  <si>
    <t>Onvoorzien</t>
  </si>
  <si>
    <t>overig</t>
  </si>
  <si>
    <t>Apparatuur en ICT kosten (bijv. website, database)</t>
  </si>
  <si>
    <t>Lidmaatschappen</t>
  </si>
  <si>
    <t>GAIA</t>
  </si>
  <si>
    <t>Toestingskosten</t>
  </si>
  <si>
    <t>Sponsoring</t>
  </si>
  <si>
    <t>SKMS</t>
  </si>
  <si>
    <t>Begroting WG/CIE: AVC</t>
  </si>
  <si>
    <t>Visitaties</t>
  </si>
  <si>
    <t>vacatiekosten presentie visitatoren</t>
  </si>
  <si>
    <t xml:space="preserve">Apparatuur en ICT kosten </t>
  </si>
  <si>
    <t>Begroting 2023 (vastgesteld)</t>
  </si>
  <si>
    <t>Toelichting CIE:</t>
  </si>
  <si>
    <t>Verblijfskosten (reis en verblijf)</t>
  </si>
  <si>
    <t>Representatiekosten (boven lief en leed)</t>
  </si>
  <si>
    <t>Overig/ diversen/ onvoorzien</t>
  </si>
  <si>
    <t>Bijeenkomsten bestuur cie/wg/ symposia</t>
  </si>
  <si>
    <t>Opleidingsvisitaties</t>
  </si>
  <si>
    <t>Kwaliteit</t>
  </si>
  <si>
    <t>DB-zaken</t>
  </si>
  <si>
    <t>Communicatie</t>
  </si>
  <si>
    <t>ICT</t>
  </si>
  <si>
    <t>Externe relaties</t>
  </si>
  <si>
    <t>Wetenschap &amp; Innovatie</t>
  </si>
  <si>
    <t>OGZ</t>
  </si>
  <si>
    <t>Concilium MM</t>
  </si>
  <si>
    <t>Concilium MMM</t>
  </si>
  <si>
    <t>Beroepsbelangen MM</t>
  </si>
  <si>
    <t>Beroepsbelangen AM</t>
  </si>
  <si>
    <t>Infectiepreventie</t>
  </si>
  <si>
    <t>Bureau</t>
  </si>
  <si>
    <t>Vereniging</t>
  </si>
  <si>
    <t>NB Grootboeknrs obv inzending AVC toegevoegd.</t>
  </si>
  <si>
    <t>bestuurskosten</t>
  </si>
  <si>
    <t>pensioen wg kosten</t>
  </si>
  <si>
    <t>accountant/financuele administratie</t>
  </si>
  <si>
    <t>Begroting WG/CIE: algemeen</t>
  </si>
  <si>
    <t>Begrotingen cumulatief</t>
  </si>
  <si>
    <t>Bestuur
(zie tabbla)</t>
  </si>
  <si>
    <t>Conc MMB</t>
  </si>
  <si>
    <t>Conc MMM</t>
  </si>
  <si>
    <t>NWKV</t>
  </si>
  <si>
    <t>KRIZ</t>
  </si>
  <si>
    <t>W&amp;I</t>
  </si>
  <si>
    <t>WOGIZ</t>
  </si>
  <si>
    <t>TOTAAL</t>
  </si>
  <si>
    <t>grootb</t>
  </si>
  <si>
    <t>UITGAVEN WGS/CIEs</t>
  </si>
  <si>
    <t>Comissies en werkgroepen</t>
  </si>
  <si>
    <t>x</t>
  </si>
  <si>
    <t>Lief en leed etentje/ afscheid obv leden</t>
  </si>
  <si>
    <t>Overige gespecificeerd:</t>
  </si>
  <si>
    <t>Advisering</t>
  </si>
  <si>
    <t>Capaciteitsraming</t>
  </si>
  <si>
    <t>vacatie- en presentatiegelden visitatoren</t>
  </si>
  <si>
    <t>Toetsingskosten</t>
  </si>
  <si>
    <t>Bestuur, bureau</t>
  </si>
  <si>
    <t>UITGAVEN  TOTAAL</t>
  </si>
  <si>
    <t>INKOMSTEN WGs/CIEs</t>
  </si>
  <si>
    <t>Inschrijfgeld</t>
  </si>
  <si>
    <t>bedrag?</t>
  </si>
  <si>
    <t>Bestuur en bureau</t>
  </si>
  <si>
    <t>INKOMSTEN  TOTAAL</t>
  </si>
  <si>
    <t>NB</t>
  </si>
  <si>
    <t xml:space="preserve">WOGIZ wel meegenomen, DZH ook </t>
  </si>
  <si>
    <t>Groen lief en Leed is obv E75per lid. Indien het opgegeven bedrag hoger is, is het restant in een regle erboven aangegeven. Niet alle cie's hebben een bedrag opgegeven. Wie niet is nu niet uit dit cumulatief overzicht te halen nu.</t>
  </si>
  <si>
    <t>Houderschap/governance informatiestandaard lab</t>
  </si>
  <si>
    <t>Begrotingsvoorstel 2025</t>
  </si>
  <si>
    <t>Bespreekpunten/ toelichting evt.</t>
  </si>
  <si>
    <t>Doelen 2025</t>
  </si>
  <si>
    <t>Doel algemeen: Functioneren medische specialisten verhogen door regelmatige evaluatie beroepsinhoudelijk functioneren.</t>
  </si>
  <si>
    <t>Speerpunten NVMM 2024 - 2028</t>
  </si>
  <si>
    <t>Zichtbaarheid voor patiënt en maatschappij</t>
  </si>
  <si>
    <t>Positionering diagnostische dienstverlening</t>
  </si>
  <si>
    <t>Digitalisering en AI</t>
  </si>
  <si>
    <t>Coherente organisatie (intern)</t>
  </si>
  <si>
    <t>Overig?</t>
  </si>
  <si>
    <t>Bijeenkomsten bestuur, CIE en WG</t>
  </si>
  <si>
    <t>Doel algemeen; Bevorderen kwaliteit beroepsuitoefening door de leden van de vereniging en van MMLs</t>
  </si>
  <si>
    <t>Doel algemeen: Creëren klankbord voor en door leden die specifieke belangstelling hebben voor infectiepreventie.</t>
  </si>
  <si>
    <t>Algemeen: Advieslichaam mbt de wetenschappelijke en algemeen vormende aspecten van de opleiding voor het specialisme Medische Microbiologie, en plenaire visitatiecommissie van de RGS.</t>
  </si>
  <si>
    <t>Vacatie- en presentiegelden</t>
  </si>
  <si>
    <t>Lidmaatschappen en bijdragen</t>
  </si>
  <si>
    <t>GAIA ontvangsten</t>
  </si>
  <si>
    <t>Begrotingsvoorstel 2024</t>
  </si>
  <si>
    <t>Algemeen: Houdt zich bezig met de kwaliteit, ontwikkeling en toepassing van moleculaire diagnostiek  van humane infectieziekten. </t>
  </si>
  <si>
    <t>Algemeen: Houdt zich bezig met de verdere invulling en ontwikkeling van de opleiding en alle aspecten die daarbij betrokken zijn.</t>
  </si>
  <si>
    <t>Doel algemeen: Bevorderen medische microbiologie in directe relatie tot de openbare gezondheidszorg en het coördineren van de activiteiten van de leden op dit gebied. </t>
  </si>
  <si>
    <t>Doel algemeen: Als platform en klankbord fungeren om initiatieven, kennis en best practices over verduurzaming te delen, en om samen te werken met andere relevante organisaties, commissies en werkgroepen en verenigingen mbt dzh.</t>
  </si>
  <si>
    <t>Overige communicatiekosten</t>
  </si>
  <si>
    <t>NTMM</t>
  </si>
  <si>
    <t>Algemeen: Bevordering van kennis van de virusziekten bij de mens, m.n. laboratoriumdiagnostiek van virusziekten en de kwaliteitscontrole hierop.</t>
  </si>
  <si>
    <t>Doel algemeen: Platform voor AM om vakinhoudelijke en evt. beroepsmatige zaken te bespreken, SKML bespreken, nascholing, bevorderen van gezamenlijke bijeenkomsten met andere WGs en CIEs.</t>
  </si>
  <si>
    <t>Comm.</t>
  </si>
  <si>
    <t>Algemeen: Communicatie die verband houdt met verenigingsactiviteiten en vakinhoudelijke zaken  faciliteren en stroomlijnen.</t>
  </si>
  <si>
    <r>
      <t>Vergaderkosten</t>
    </r>
    <r>
      <rPr>
        <sz val="11"/>
        <color rgb="FFFF0000"/>
        <rFont val="Calibri"/>
        <family val="2"/>
        <scheme val="minor"/>
      </rPr>
      <t xml:space="preserve"> </t>
    </r>
  </si>
  <si>
    <t>Doel algemeen: Behartiging beroepsbelangen Medisch Microbiologisch Onderzoekers.</t>
  </si>
  <si>
    <t>Doel algemeen:  Houdt zich bezig met en het bestuur van artsen welke zijn ingeschreven in het Specialistenregister van de KNMG. Onder materiële beroepsbelangen worden verstaan algemene kwesties zoals tariefregelingen, standaard toelatingsovereenkomsten en dergelijke, en indiv. beroepsbelangen.</t>
  </si>
  <si>
    <t>Bewaken voortgang opdracht NVAB/NVMM: kaders vast hoe ARBO taken gerelateerd aan infectieziekten bij medewerkers geborgd moeten worden binnen zorginstellingen en zoek hierbij bewust ook de grenssituaties opdat de kaders toepasbaar zijn voor zowel arts microbioloog als bedrijfsarts en implicaties voor het beroepsprofiel in kaart brengen.</t>
  </si>
  <si>
    <t>40010</t>
  </si>
  <si>
    <t>Lief en Leed</t>
  </si>
  <si>
    <t>Lief en leed</t>
  </si>
  <si>
    <t>Advies- en projectkosten bestuur</t>
  </si>
  <si>
    <t>Vergaderkosten (CIE/WG vergaderingen)</t>
  </si>
  <si>
    <t>Bijeenkomsten extern/ achterban uitgaven</t>
  </si>
  <si>
    <t>Bijeenkomsten extern/ achterban inkomsten</t>
  </si>
  <si>
    <t>Begroting BBC-AM</t>
  </si>
  <si>
    <t>Begroting BBC-MMO</t>
  </si>
  <si>
    <t>Begroting Concilium MMB</t>
  </si>
  <si>
    <t>Begroting Concilium MMM</t>
  </si>
  <si>
    <t>Begroting CIE Communicatie</t>
  </si>
  <si>
    <t>Begroting CIE  ICT</t>
  </si>
  <si>
    <t>Begroting CIE Kwaliteit (CK)</t>
  </si>
  <si>
    <t>Begroting CIE Nascholing (CN)</t>
  </si>
  <si>
    <t>Begroting CIE W&amp;I</t>
  </si>
  <si>
    <t>Aansluiting op speerpunt (1,2,3,4 e/o 5)</t>
  </si>
  <si>
    <t>Begroting Commissie KRIZ</t>
  </si>
  <si>
    <t>Begroting WG HIP</t>
  </si>
  <si>
    <t>Begroting WG WMDI</t>
  </si>
  <si>
    <t>Begroting WG Duurzaamheid</t>
  </si>
  <si>
    <t>Begroting WG NWKV</t>
  </si>
  <si>
    <t>Begroting Werkgroep WAMM</t>
  </si>
  <si>
    <t>Begroting Werkgroep WIMM</t>
  </si>
  <si>
    <t>Begroting WG: WOGIZ (2.0)</t>
  </si>
  <si>
    <t>Begroting WG WMEDA</t>
  </si>
  <si>
    <t>Het bevorderen van kennisdeling over, en belangenbehartiging van, epidemiologische analyses binnen het medisch microbiologische domein, richtlijnontwikkeling voor microbiologische data-analyse, -verwerking, -modellering en methodologie, en het fungeren als klankbord voor het bestuur.</t>
  </si>
  <si>
    <t>Toetskosten inkomsten</t>
  </si>
  <si>
    <t>Toetskosten uitgaven</t>
  </si>
  <si>
    <t>Begroting Redactie NTMM</t>
  </si>
  <si>
    <t>Doelen 2026</t>
  </si>
  <si>
    <t>Halfjaarcijfers 2025 (tot 1 juli)</t>
  </si>
  <si>
    <t xml:space="preserve">Begrotingsakkoord 2025
</t>
  </si>
  <si>
    <t>Aan de hand van thema's actuele kennis en informatie over medische microbiologie verzamelen, bundelen en delen onder vakgenoten</t>
  </si>
  <si>
    <t>4; 2; 1; 5</t>
  </si>
  <si>
    <t xml:space="preserve">Verdere implementatie positionpaper diagnostiek samen met netwerk diagnostiek nav Sirm rapport. </t>
  </si>
  <si>
    <t>Evalueren van mogelijkheden voor een landelijke benchmark/norm fte voor consultfunctie</t>
  </si>
  <si>
    <t>Opstellen registratiewijzer samen met VMML</t>
  </si>
  <si>
    <t>Begrotingsakkoord 2025</t>
  </si>
  <si>
    <t>Begrotingsvoorstel 2026</t>
  </si>
  <si>
    <t xml:space="preserve">Optimaliseren gebruik exata </t>
  </si>
  <si>
    <t>Visitaties inrichten volgens Toekomstvisie Adviescie Kwaliteitsvisitaties FMS. Participatie SKMS project ViSIE, indien toegekend.</t>
  </si>
  <si>
    <t>opvolging brainstormsessies -&gt; 2 werkgroepen operationeel; (1)  gericht op samenwerking; wetenschap &amp; innovatie  en (2) positionering MMMer in het veld</t>
  </si>
  <si>
    <t>MMO en MMM opleiding zichtbaar maken, ism CTB-MMO (budget CTB-MMO 250,- vallend onder 42060)</t>
  </si>
  <si>
    <t>Toekomstgericht de positionering van de MMMer binnen medische microbiologie bewerkstelligen en uitwerken met collega's en achterban.</t>
  </si>
  <si>
    <t>1,3,4</t>
  </si>
  <si>
    <t>Consultant positie bepaling</t>
  </si>
  <si>
    <t>Overig? Advisering</t>
  </si>
  <si>
    <t>Ambtelijk secretaris</t>
  </si>
  <si>
    <t>Start herstructurering opleiding volgens EPA structuur</t>
  </si>
  <si>
    <t>verdere activiteiten mbt financiering opleiding ism BBC-MMO</t>
  </si>
  <si>
    <t>opleidingsmiddag MMMio tijdens voorjaarsvergadering</t>
  </si>
  <si>
    <t>starten met visitatie opleiding</t>
  </si>
  <si>
    <t>Uitvoering communicatieplan</t>
  </si>
  <si>
    <t>Lancering nieuwe website</t>
  </si>
  <si>
    <t>Strategie</t>
  </si>
  <si>
    <t>Eenheid van Taal (via RIVM)</t>
  </si>
  <si>
    <t>Onderwijs &amp; Kennis van Interoperabiliteit en AI in het veld</t>
  </si>
  <si>
    <t>Intensivering netwerk aandachtsgebiedhouders</t>
  </si>
  <si>
    <t>Ambtelijk secretaris Richtlijnwerkgroep</t>
  </si>
  <si>
    <t>Ambtelijk secretaris ISO werkgroep</t>
  </si>
  <si>
    <t>Coordinatie SKMS</t>
  </si>
  <si>
    <t>Juridische toets veldnorm</t>
  </si>
  <si>
    <t>Veldnorm definitef maken en implementeren - incl fysieke scholing auditoren</t>
  </si>
  <si>
    <t>2 en 5</t>
  </si>
  <si>
    <t>Status van richtlijnen inzichtelijk maken voor leden  (Richtlijnen dashboard) en onderhoud hiervan</t>
  </si>
  <si>
    <t>1, 2, 3 en 4</t>
  </si>
  <si>
    <t>1, 2 en 5</t>
  </si>
  <si>
    <t>proces van richtlijnen blijven begeleiden en verder professionaliseren.</t>
  </si>
  <si>
    <t>inventariseren mogelijkheden aanvraag SKMS tbv update huidige richtlijnen en/of inrichting module structuur</t>
  </si>
  <si>
    <t>2, 4</t>
  </si>
  <si>
    <t>uitrollen nieuwe bronscope.</t>
  </si>
  <si>
    <t>Behoefteraming verdere uniformering nascholing AM vs MMM plus aanpassing pe-online (professionalisering)</t>
  </si>
  <si>
    <t>Participatie EACCME (internationalisering)</t>
  </si>
  <si>
    <t>CN</t>
  </si>
  <si>
    <t>inventariseren van gebruik van en wensen m.b.t. de KRIZ bij VHIG- en NVMM-leden</t>
  </si>
  <si>
    <r>
      <t xml:space="preserve">verkennen reikwijdte KRIZ (van </t>
    </r>
    <r>
      <rPr>
        <u/>
        <sz val="11"/>
        <color rgb="FF000000"/>
        <rFont val="Calibri"/>
        <family val="2"/>
        <scheme val="minor"/>
      </rPr>
      <t>z</t>
    </r>
    <r>
      <rPr>
        <sz val="11"/>
        <color rgb="FF000000"/>
        <rFont val="Calibri"/>
        <family val="2"/>
        <scheme val="minor"/>
      </rPr>
      <t xml:space="preserve">iekenhuizen naar </t>
    </r>
    <r>
      <rPr>
        <u/>
        <sz val="11"/>
        <color rgb="FF000000"/>
        <rFont val="Calibri"/>
        <family val="2"/>
        <scheme val="minor"/>
      </rPr>
      <t>z</t>
    </r>
    <r>
      <rPr>
        <sz val="11"/>
        <color rgb="FF000000"/>
        <rFont val="Calibri"/>
        <family val="2"/>
        <scheme val="minor"/>
      </rPr>
      <t>orginstellingen)</t>
    </r>
  </si>
  <si>
    <t>afspraken mbt toetsen van de KRIZ richtlijn bij (beroeps)visitaties nvmm vhig</t>
  </si>
  <si>
    <t>Overig: Ambtelijk secretaris</t>
  </si>
  <si>
    <t xml:space="preserve">Algemeen: Ontwikkelingen CT in brede zin, om de werkzaamheden van de arts-microbioloog, en het functioneren van het MML, te ondersteunen.		</t>
  </si>
  <si>
    <t xml:space="preserve">Doel algemeen; Bevorderen kwaliteit beroepsuitoefening door de leden van de vereniging en van MMLs						</t>
  </si>
  <si>
    <t xml:space="preserve">Bevorderen wetenschap en innovatie op het gebied van preventie, diagnostiek en behandeling  infectieziekten.						</t>
  </si>
  <si>
    <t xml:space="preserve">Algemeen: Bewaken en bevorderen van kennis/expertise AMs en MMMs d.m.v. accreditatie en waardering van nascholingsactiviteiten.						</t>
  </si>
  <si>
    <t xml:space="preserve">Goed bezochte werkgroepvergaderingen voor bespreken en afstemming van IP thema's en presentaties over actuele IP onderwerpen						</t>
  </si>
  <si>
    <t xml:space="preserve">Symposium voor werkgroepleden, overige NVMM leden en VHIG leden						</t>
  </si>
  <si>
    <t>Laagdrempelig blijven delen van kennis/ervaringen/innovatie op het gebied van MDx, NGS en bijbehorende bioinformatica</t>
  </si>
  <si>
    <t>2 &amp; 4</t>
  </si>
  <si>
    <t>WMDI database overhevelen naar een ander platform en uitbreiden met o.a. de serologische testen in samenspraak met de NVMM</t>
  </si>
  <si>
    <t>2 &amp; 3</t>
  </si>
  <si>
    <t>Opzetten van best-practices en opstellen van kwaliteitsdoelen voor bioinformatische analyses</t>
  </si>
  <si>
    <t>"Galaxy platform beschikbaar maken voor leden, hierbij wordt een training gegeven voor de leden. 
Daarnaast verbreding van kennis voor de admin gebruikers van het Galaxy platform middels extra cursussen."</t>
  </si>
  <si>
    <t>Communicatiekosten</t>
  </si>
  <si>
    <t xml:space="preserve">Ondersteuning van leden bij het van de markt gaan van specifieke serologische testen ivm IVDR (database infectieuze serologie)						</t>
  </si>
  <si>
    <t xml:space="preserve">Kennisoverdracht, actualiteiten die specialistische expertise vergen (webinars, meetings, sessies)						</t>
  </si>
  <si>
    <t xml:space="preserve">Bijdragen aan pandemic preparedness door gerichte kennisverspreiding over actuele dreigingen en aandacht voor innovatieve early detectiemethoden (communique)						</t>
  </si>
  <si>
    <t xml:space="preserve">Begrotingsvoorstel 2026 </t>
  </si>
  <si>
    <t>nagaan expositie aan verschillende thema's in de opleidng inclusief moleculaire diagnostiek tbv bijstellen cursusprogramma</t>
  </si>
  <si>
    <t>1,2,3</t>
  </si>
  <si>
    <t>bijstellen EPA's obv landelijke inventarisatie</t>
  </si>
  <si>
    <t>aanhaken bij herziening specialismen/ opeleidingen landschap CGS/ RGS/ FMS</t>
  </si>
  <si>
    <t>Conc AM</t>
  </si>
  <si>
    <t>Apparatuur en ICT kosten</t>
  </si>
  <si>
    <t>Apparatuur en ICT</t>
  </si>
  <si>
    <t>Bestuurs en commissiekosten</t>
  </si>
  <si>
    <t>Management cursus</t>
  </si>
  <si>
    <t>Opleidersdag</t>
  </si>
  <si>
    <t>Kosten UEMS</t>
  </si>
  <si>
    <t>Personele kosten</t>
  </si>
  <si>
    <t>Advertenties</t>
  </si>
  <si>
    <t>Personeelskosten</t>
  </si>
  <si>
    <t>EACME inkomsten</t>
  </si>
  <si>
    <t>Herziening NZA codes moleculaire diagnostiek samen met BBC-MMO</t>
  </si>
  <si>
    <t>Borging Beroepsprofiel nu en in de toekomst</t>
  </si>
  <si>
    <t>Achterban voorbereiden op vernieuwing beroepsprofiel en daar consensus over te vinden</t>
  </si>
  <si>
    <t>1,2,4</t>
  </si>
  <si>
    <t>werkgroepen uit 2025 blijven actief ism BBC.</t>
  </si>
  <si>
    <t>ivm vertrek Selina niet uitgegeven</t>
  </si>
  <si>
    <t>verdere verkenning visitatie opleiding</t>
  </si>
  <si>
    <t>Ontwikkelen onderwijsactiviteiten m.b.t. moleculaire diagnostiek i.s.m. Concilium AM</t>
  </si>
  <si>
    <t>Meer aanwezigheid van het bestuur van de NVMM in het tijdschrift, als orgaan van de vereniging.</t>
  </si>
  <si>
    <t xml:space="preserve">Invulling nieuwe hoofdredactie  </t>
  </si>
  <si>
    <t>Deelname ISO15189 begeleidingscommissie</t>
  </si>
  <si>
    <t>Deelname NEN Normcommissie In Vitro Diagnostica</t>
  </si>
  <si>
    <t>deelname NEN Normcommissie Desinfectantia en antiseptica</t>
  </si>
  <si>
    <t>deelname NEN-ncormcommissie microbiologie in de voedselketen</t>
  </si>
  <si>
    <t>eventuele deelname nieuwe NEN-commissies obv te vormen beleid 3x</t>
  </si>
  <si>
    <t>RvA gebruikersraad</t>
  </si>
  <si>
    <t>Ontwikkeling richtlijnen dashboard</t>
  </si>
  <si>
    <t>Veldnorm definitief maken en implementeren - incl fysieke scholing auditoren</t>
  </si>
  <si>
    <t>begeleiden ISO (ISO15189:2022) - incl 1x moeilijke norm bijeenkomst houden + 1x digitale auditorenscholing ism RvA</t>
  </si>
  <si>
    <t>proces van richtlijnen blijven begeleiden en verder professionaliseren inclusief implementatie</t>
  </si>
  <si>
    <t>NVMM cluster tbv richtlijnendatabase inrichten en uitrollen</t>
  </si>
  <si>
    <t>1, 2 ,3, 4</t>
  </si>
  <si>
    <t>SKMS blijven volgen en eventuele projecten indienen.</t>
  </si>
  <si>
    <t>implementeren nieuwe bronscope.</t>
  </si>
  <si>
    <t>Inbedding deelname aan NEN-normcommissies en aanverwanten professionaliseren</t>
  </si>
  <si>
    <t>1, 2, 5</t>
  </si>
  <si>
    <t>input leveren aan NVMM brede projecten zoals NVMM kwaliteitsbeleid en project Visie</t>
  </si>
  <si>
    <t>4, 5</t>
  </si>
  <si>
    <t>Verduidelijking regelgeving tav digitale nascholing (bv webinars, podcasts)</t>
  </si>
  <si>
    <t>Reservering (buiten begroting): 7500</t>
  </si>
  <si>
    <t>In Q1 2026 zal een training worden gevolgdt door de admin gebruikers geschatte kosten zijn €3000. Het overige budget €4500 zal gebruikt worden voor training van de leden in 2026.</t>
  </si>
  <si>
    <t>Laagdrempelig blijven delen van kennis/ervaringen/innovatie op het gebied van MDx, NGS en bijbehorende bioinformatica, ook over de landsgrenzen heen</t>
  </si>
  <si>
    <t>Afronden van het overhevelen van de WMDI database naar de nieuwe NVMM website, uitgebreid met serologie, in samenspraak met de NVMM</t>
  </si>
  <si>
    <t xml:space="preserve">Het WMDI Galaxyplatform verder inrichten aan de hand van de best practices, zoals opgesteld door de SIG en leden, en ervoor zorg dragen dat leden toegang krijgen en scholing krijgen in het doen van analyses op Galaxy. </t>
  </si>
  <si>
    <t>Zichtbaarheid van de SIG binnen en buiten de NVMM vergroten door middel van samenwerkingen en educatie</t>
  </si>
  <si>
    <t xml:space="preserve">Platform voor AM om vakinhoudelijke en evt. beroepsmatige zaken te bespreken, SKML bespreken, nascholing, bevorderen van gezamenlijke bijeenkomsten met andere WGs en CIEs. </t>
  </si>
  <si>
    <t>Bevordering van de kwaliteit van de medisch microbiologische laboratoriumdiagnostiek en bij dragen aan de verspreiding van kennis van infectieziekten, met de nadruk op de medisch microbiologische invalshoek toegespitst op bruikbaarheid voor de dagelijkse praktijk, daarbij ook includeren van onderwerpen in de kennisagenda.</t>
  </si>
  <si>
    <t>Bevordering van de kwaliteit van de medisch microbiologische laboratoriumdiagnostiek en bij dragen aan de verspreiding van kennis van infectieziekten, met de nadruk op de medisch microbiologische invalshoek toegespitst op bruikbaarheid voor de dagelijkse praktijk.</t>
  </si>
  <si>
    <t>De positie van de werkgroep versterken door de samenwerking en communicatie met AMR zorgnetwerken, RIVM, GGD’s en COM'ers te verbeteren.</t>
  </si>
  <si>
    <t>Optimaliseren van de regionale vertegenwoordiging in de werkgroep</t>
  </si>
  <si>
    <t>Actieve aanwezigheid bij LOI</t>
  </si>
  <si>
    <t>Bevorderen van het uitwisselen van kennis rondom Global Health en medische microbiologie</t>
  </si>
  <si>
    <t>Bevorderen van internationale contacten vanuit de NVMM</t>
  </si>
  <si>
    <t>Bijdrage leveren om NVMM leden die internationaal werkzaam zijn meer zichtbaar te maken</t>
  </si>
  <si>
    <t>Bestuurlijk</t>
  </si>
  <si>
    <t xml:space="preserve">Contributie </t>
  </si>
  <si>
    <t xml:space="preserve">Huur </t>
  </si>
  <si>
    <t xml:space="preserve">Personeelskosten </t>
  </si>
  <si>
    <t>Secretariaat</t>
  </si>
  <si>
    <t xml:space="preserve">Advies en juridische kosten PECC </t>
  </si>
  <si>
    <t>Totaal bestuurlijk</t>
  </si>
  <si>
    <t>WGs/CIEs</t>
  </si>
  <si>
    <t>Concilium AM</t>
  </si>
  <si>
    <t>Werkgroepen</t>
  </si>
  <si>
    <t>Duurzaamheid</t>
  </si>
  <si>
    <t>Commissies</t>
  </si>
  <si>
    <t>Totaal CIE/WG</t>
  </si>
  <si>
    <t xml:space="preserve">Overall </t>
  </si>
  <si>
    <t>Najaarssymposium</t>
  </si>
  <si>
    <t>Uit reserve</t>
  </si>
  <si>
    <t>AFAS</t>
  </si>
  <si>
    <t>Visietraject</t>
  </si>
  <si>
    <t>Inkomsten vacatures</t>
  </si>
  <si>
    <t>Afdrachten divers</t>
  </si>
  <si>
    <t>Begroting 2026</t>
  </si>
  <si>
    <t>btw niet aftrekbaar</t>
  </si>
  <si>
    <t>Verzekeringen</t>
  </si>
  <si>
    <t>Vergoedingen bestuur</t>
  </si>
  <si>
    <r>
      <t>Financi</t>
    </r>
    <r>
      <rPr>
        <sz val="10"/>
        <color theme="1"/>
        <rFont val="Calibri"/>
        <family val="2"/>
      </rPr>
      <t>ë</t>
    </r>
    <r>
      <rPr>
        <sz val="10"/>
        <color theme="1"/>
        <rFont val="Calibri"/>
        <family val="2"/>
        <scheme val="minor"/>
      </rPr>
      <t>le administratie</t>
    </r>
  </si>
  <si>
    <t>Maatschap</t>
  </si>
  <si>
    <t>Jonge Klaren Dag (bijeenk ext)</t>
  </si>
  <si>
    <t>Website</t>
  </si>
  <si>
    <t>Lidmaatschappen en bijdragen: hier GAIA licenties 2026 op begroten svp</t>
  </si>
  <si>
    <r>
      <t xml:space="preserve">Waarvan </t>
    </r>
    <r>
      <rPr>
        <sz val="11"/>
        <color theme="1"/>
        <rFont val="Aptos Narrow"/>
        <family val="2"/>
      </rPr>
      <t>€</t>
    </r>
    <r>
      <rPr>
        <sz val="11"/>
        <color theme="1"/>
        <rFont val="Calibri"/>
        <family val="2"/>
      </rPr>
      <t>7.500 euro bestemmingsreserve training Galaxy platform.</t>
    </r>
  </si>
  <si>
    <t>Tegemoetkoming bureaukosten NVMM.</t>
  </si>
  <si>
    <t>Perfectview, Twinfield, ICT Federatie etc.</t>
  </si>
  <si>
    <t>Op basis van ledenbestand d.d. 13 oktober 2025</t>
  </si>
  <si>
    <t>Overige nog niet aangesproken bestemmingsreserves:</t>
  </si>
  <si>
    <t>ESCMID, Coreon, GreenLab, IHE etc.</t>
  </si>
  <si>
    <r>
      <t xml:space="preserve">BBC-AM: </t>
    </r>
    <r>
      <rPr>
        <sz val="11"/>
        <rFont val="Aptos Narrow"/>
        <family val="2"/>
      </rPr>
      <t>€</t>
    </r>
    <r>
      <rPr>
        <sz val="11"/>
        <rFont val="Calibri"/>
        <family val="2"/>
      </rPr>
      <t xml:space="preserve">4.186,77 </t>
    </r>
  </si>
  <si>
    <t>KRIZ: €5.017,51</t>
  </si>
  <si>
    <t>Betreft bestemmingsreserve WMDI inzake training Galaxy platform.</t>
  </si>
  <si>
    <r>
      <t xml:space="preserve">Bestaat uit €36.430 AFAS + €8.570 (pesonele inzet en extra inzet Con4All, Loonexpert), ex btw, waarvan </t>
    </r>
    <r>
      <rPr>
        <sz val="11"/>
        <rFont val="Aptos Narrow"/>
        <family val="2"/>
      </rPr>
      <t>€</t>
    </r>
    <r>
      <rPr>
        <sz val="11"/>
        <rFont val="Calibri"/>
        <family val="2"/>
        <scheme val="minor"/>
      </rPr>
      <t>30.620 ex btw uit de reserves.</t>
    </r>
  </si>
  <si>
    <t>Federatie, VMDG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</si>
</sst>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8" formatCode="&quot;€&quot;\ #,##0.00;[Red]&quot;€&quot;\ \-#,##0.00"/>
    <numFmt numFmtId="164" formatCode="&quot;€&quot;\ #,##0.00"/>
    <numFmt numFmtId="165" formatCode="&quot;€&quot;\ #,##0"/>
    <numFmt numFmtId="166" formatCode="&quot;€ &quot;#,##0"/>
  </numFmts>
  <fonts count="54" x14ac:knownFonts="1">
    <font>
      <sz val="11"/>
      <color theme="1"/>
      <name val="Calibri"/>
      <family val="2"/>
      <scheme val="minor"/>
    </font>
    <font>
      <b/>
      <sz val="11"/>
      <color theme="1"/>
      <name val="Calibri"/>
      <family val="2"/>
      <scheme val="minor"/>
    </font>
    <font>
      <sz val="12"/>
      <color theme="1"/>
      <name val="Calibri"/>
      <family val="2"/>
      <charset val="238"/>
      <scheme val="minor"/>
    </font>
    <font>
      <sz val="10"/>
      <color theme="1"/>
      <name val="Verdana"/>
      <family val="2"/>
    </font>
    <font>
      <b/>
      <sz val="14"/>
      <color theme="1"/>
      <name val="Calibri"/>
      <family val="2"/>
      <scheme val="minor"/>
    </font>
    <font>
      <b/>
      <sz val="11"/>
      <color rgb="FFFF0000"/>
      <name val="Calibri"/>
      <family val="2"/>
      <scheme val="minor"/>
    </font>
    <font>
      <sz val="14"/>
      <color theme="1"/>
      <name val="Calibri"/>
      <family val="2"/>
      <scheme val="minor"/>
    </font>
    <font>
      <sz val="11"/>
      <name val="Calibri"/>
      <family val="2"/>
      <scheme val="minor"/>
    </font>
    <font>
      <sz val="11"/>
      <color rgb="FF333333"/>
      <name val="Calibri"/>
      <family val="2"/>
      <scheme val="minor"/>
    </font>
    <font>
      <sz val="10"/>
      <color theme="1"/>
      <name val="Calibri"/>
      <family val="2"/>
      <scheme val="minor"/>
    </font>
    <font>
      <sz val="11"/>
      <color rgb="FF00B050"/>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sz val="11"/>
      <color theme="1"/>
      <name val="Segoe UI"/>
      <family val="2"/>
    </font>
    <font>
      <i/>
      <sz val="11"/>
      <name val="Calibri"/>
      <family val="2"/>
      <scheme val="minor"/>
    </font>
    <font>
      <b/>
      <sz val="12"/>
      <color theme="1"/>
      <name val="Calibri"/>
      <family val="2"/>
      <scheme val="minor"/>
    </font>
    <font>
      <sz val="11"/>
      <color rgb="FFFFC000"/>
      <name val="Calibri"/>
      <family val="2"/>
      <scheme val="minor"/>
    </font>
    <font>
      <sz val="12"/>
      <color theme="1"/>
      <name val="Calibri"/>
      <family val="2"/>
      <scheme val="minor"/>
    </font>
    <font>
      <sz val="10.5"/>
      <color theme="1"/>
      <name val="Calibri"/>
      <family val="2"/>
      <scheme val="minor"/>
    </font>
    <font>
      <b/>
      <sz val="11"/>
      <color rgb="FF000000"/>
      <name val="Calibri"/>
      <family val="2"/>
      <scheme val="minor"/>
    </font>
    <font>
      <b/>
      <sz val="14"/>
      <color rgb="FF000000"/>
      <name val="Calibri"/>
      <family val="2"/>
      <scheme val="minor"/>
    </font>
    <font>
      <b/>
      <sz val="12"/>
      <color rgb="FF000000"/>
      <name val="Calibri"/>
      <family val="2"/>
      <scheme val="minor"/>
    </font>
    <font>
      <sz val="14"/>
      <color rgb="FF000000"/>
      <name val="Calibri"/>
      <family val="2"/>
      <scheme val="minor"/>
    </font>
    <font>
      <b/>
      <sz val="16"/>
      <color rgb="FFEE0000"/>
      <name val="Calibri"/>
      <family val="2"/>
      <scheme val="minor"/>
    </font>
    <font>
      <sz val="11"/>
      <color rgb="FF000000"/>
      <name val="Arial"/>
      <family val="2"/>
    </font>
    <font>
      <u/>
      <sz val="11"/>
      <color rgb="FF000000"/>
      <name val="Calibri"/>
      <family val="2"/>
      <scheme val="minor"/>
    </font>
    <font>
      <sz val="11"/>
      <color rgb="FFEE0000"/>
      <name val="Calibri"/>
      <family val="2"/>
      <scheme val="minor"/>
    </font>
    <font>
      <sz val="11"/>
      <color indexed="8"/>
      <name val="Calibri"/>
      <family val="2"/>
    </font>
    <font>
      <b/>
      <sz val="11"/>
      <color indexed="8"/>
      <name val="Calibri"/>
      <family val="2"/>
    </font>
    <font>
      <sz val="11"/>
      <name val="Calibri"/>
      <family val="2"/>
    </font>
    <font>
      <b/>
      <sz val="11"/>
      <color indexed="8"/>
      <name val="Calibri"/>
      <family val="2"/>
    </font>
    <font>
      <sz val="11"/>
      <color indexed="18"/>
      <name val="Calibri"/>
      <family val="2"/>
    </font>
    <font>
      <sz val="11"/>
      <color indexed="8"/>
      <name val="Calibri"/>
      <family val="2"/>
    </font>
    <font>
      <sz val="11"/>
      <color rgb="FFFF0000"/>
      <name val="Calibri"/>
      <family val="2"/>
    </font>
    <font>
      <sz val="11"/>
      <color theme="0" tint="-0.14999847407452621"/>
      <name val="Calibri"/>
      <family val="2"/>
      <scheme val="minor"/>
    </font>
    <font>
      <i/>
      <sz val="11"/>
      <color theme="1"/>
      <name val="Calibri"/>
      <family val="2"/>
      <scheme val="minor"/>
    </font>
    <font>
      <sz val="11"/>
      <color theme="1"/>
      <name val="Calibri"/>
      <family val="2"/>
    </font>
    <font>
      <b/>
      <sz val="9"/>
      <name val="Calibri"/>
      <family val="2"/>
      <scheme val="minor"/>
    </font>
    <font>
      <sz val="9"/>
      <name val="Calibri"/>
      <family val="2"/>
      <scheme val="minor"/>
    </font>
    <font>
      <sz val="12"/>
      <color rgb="FFFF0000"/>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9"/>
      <color rgb="FFFF0000"/>
      <name val="Calibri"/>
      <family val="2"/>
      <scheme val="minor"/>
    </font>
    <font>
      <sz val="9"/>
      <color rgb="FFFF0000"/>
      <name val="Calibri"/>
      <family val="2"/>
      <scheme val="minor"/>
    </font>
    <font>
      <sz val="9"/>
      <color theme="1"/>
      <name val="Calibri"/>
      <family val="2"/>
    </font>
    <font>
      <b/>
      <sz val="9"/>
      <color theme="1"/>
      <name val="Calibri"/>
      <family val="2"/>
    </font>
    <font>
      <sz val="9"/>
      <name val="Calibri"/>
      <family val="2"/>
    </font>
    <font>
      <sz val="9"/>
      <color rgb="FFFF0000"/>
      <name val="Calibri"/>
      <family val="2"/>
    </font>
    <font>
      <sz val="9"/>
      <color theme="1"/>
      <name val="Calibri"/>
      <family val="2"/>
      <scheme val="minor"/>
    </font>
    <font>
      <sz val="11"/>
      <color theme="1"/>
      <name val="Aptos Narrow"/>
      <family val="2"/>
    </font>
    <font>
      <sz val="10"/>
      <color theme="1"/>
      <name val="Calibri"/>
      <family val="2"/>
    </font>
    <font>
      <sz val="11"/>
      <name val="Aptos Narrow"/>
      <family val="2"/>
    </font>
  </fonts>
  <fills count="20">
    <fill>
      <patternFill patternType="none"/>
    </fill>
    <fill>
      <patternFill patternType="gray125"/>
    </fill>
    <fill>
      <patternFill patternType="solid">
        <fgColor rgb="FF00FFFF"/>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54EAD8"/>
        <bgColor indexed="64"/>
      </patternFill>
    </fill>
    <fill>
      <patternFill patternType="solid">
        <fgColor rgb="FF92D050"/>
        <bgColor indexed="64"/>
      </patternFill>
    </fill>
    <fill>
      <patternFill patternType="solid">
        <fgColor rgb="FFFF0000"/>
        <bgColor indexed="64"/>
      </patternFill>
    </fill>
    <fill>
      <patternFill patternType="solid">
        <fgColor theme="5"/>
        <bgColor indexed="64"/>
      </patternFill>
    </fill>
    <fill>
      <patternFill patternType="solid">
        <fgColor theme="7" tint="0.79998168889431442"/>
        <bgColor indexed="64"/>
      </patternFill>
    </fill>
    <fill>
      <patternFill patternType="solid">
        <fgColor rgb="FFFFFFFF"/>
        <bgColor rgb="FF000000"/>
      </patternFill>
    </fill>
    <fill>
      <patternFill patternType="solid">
        <fgColor rgb="FFFFC000"/>
        <bgColor rgb="FF000000"/>
      </patternFill>
    </fill>
    <fill>
      <patternFill patternType="solid">
        <fgColor rgb="FF54EAD8"/>
        <bgColor rgb="FF000000"/>
      </patternFill>
    </fill>
    <fill>
      <patternFill patternType="solid">
        <fgColor rgb="FFFFFF00"/>
        <bgColor rgb="FF000000"/>
      </patternFill>
    </fill>
    <fill>
      <patternFill patternType="solid">
        <fgColor rgb="FF00FFFF"/>
        <bgColor rgb="FF000000"/>
      </patternFill>
    </fill>
    <fill>
      <patternFill patternType="solid">
        <fgColor indexed="9"/>
        <bgColor auto="1"/>
      </patternFill>
    </fill>
    <fill>
      <patternFill patternType="solid">
        <fgColor indexed="12"/>
        <bgColor auto="1"/>
      </patternFill>
    </fill>
    <fill>
      <patternFill patternType="solid">
        <fgColor indexed="17"/>
        <bgColor auto="1"/>
      </patternFill>
    </fill>
    <fill>
      <patternFill patternType="solid">
        <fgColor theme="4"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diagonal/>
    </border>
    <border>
      <left style="thin">
        <color indexed="64"/>
      </left>
      <right style="thin">
        <color indexed="64"/>
      </right>
      <top/>
      <bottom/>
      <diagonal/>
    </border>
    <border>
      <left/>
      <right style="thin">
        <color indexed="64"/>
      </right>
      <top/>
      <bottom/>
      <diagonal/>
    </border>
  </borders>
  <cellStyleXfs count="4">
    <xf numFmtId="0" fontId="0" fillId="0" borderId="0"/>
    <xf numFmtId="0" fontId="2" fillId="0" borderId="0"/>
    <xf numFmtId="0" fontId="3" fillId="0" borderId="0"/>
    <xf numFmtId="0" fontId="14" fillId="0" borderId="0"/>
  </cellStyleXfs>
  <cellXfs count="602">
    <xf numFmtId="0" fontId="0" fillId="0" borderId="0" xfId="0"/>
    <xf numFmtId="0" fontId="1" fillId="2" borderId="6"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3" xfId="0" applyFont="1" applyFill="1" applyBorder="1" applyAlignment="1">
      <alignment horizontal="left" vertical="top" wrapText="1"/>
    </xf>
    <xf numFmtId="0" fontId="6" fillId="0" borderId="0" xfId="0" applyFont="1"/>
    <xf numFmtId="0" fontId="0" fillId="0" borderId="1" xfId="0" applyBorder="1" applyAlignment="1">
      <alignment vertical="top" wrapText="1"/>
    </xf>
    <xf numFmtId="0" fontId="0" fillId="0" borderId="0" xfId="0" applyAlignment="1">
      <alignment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1" fillId="4" borderId="7" xfId="0" applyFont="1" applyFill="1" applyBorder="1" applyAlignment="1">
      <alignment horizontal="left" vertical="top" wrapText="1"/>
    </xf>
    <xf numFmtId="0" fontId="1" fillId="0" borderId="0" xfId="0" applyFont="1" applyAlignment="1">
      <alignment horizontal="left" vertical="top" wrapText="1"/>
    </xf>
    <xf numFmtId="0" fontId="1" fillId="3" borderId="1" xfId="0" applyFont="1" applyFill="1" applyBorder="1" applyAlignment="1">
      <alignment wrapText="1"/>
    </xf>
    <xf numFmtId="0" fontId="1" fillId="3" borderId="18" xfId="0" applyFont="1" applyFill="1" applyBorder="1" applyAlignment="1">
      <alignment wrapText="1"/>
    </xf>
    <xf numFmtId="0" fontId="1" fillId="3" borderId="19" xfId="0" applyFont="1" applyFill="1" applyBorder="1" applyAlignment="1">
      <alignment wrapText="1"/>
    </xf>
    <xf numFmtId="0" fontId="0" fillId="3" borderId="20" xfId="0" applyFill="1" applyBorder="1" applyAlignment="1">
      <alignment wrapText="1"/>
    </xf>
    <xf numFmtId="0" fontId="0" fillId="4" borderId="12" xfId="0" applyFill="1" applyBorder="1" applyAlignment="1">
      <alignment wrapText="1"/>
    </xf>
    <xf numFmtId="0" fontId="0" fillId="3" borderId="4" xfId="0" applyFill="1" applyBorder="1" applyAlignment="1">
      <alignment wrapText="1"/>
    </xf>
    <xf numFmtId="0" fontId="0" fillId="0" borderId="1" xfId="0" applyBorder="1" applyAlignment="1">
      <alignment wrapText="1"/>
    </xf>
    <xf numFmtId="0" fontId="0" fillId="0" borderId="16" xfId="0" applyBorder="1" applyAlignment="1">
      <alignment wrapText="1"/>
    </xf>
    <xf numFmtId="164" fontId="0" fillId="0" borderId="8" xfId="0" applyNumberFormat="1" applyBorder="1" applyAlignment="1">
      <alignment horizontal="center" wrapText="1"/>
    </xf>
    <xf numFmtId="164" fontId="0" fillId="0" borderId="1" xfId="0" applyNumberFormat="1" applyBorder="1" applyAlignment="1">
      <alignment horizontal="center" wrapText="1"/>
    </xf>
    <xf numFmtId="0" fontId="0" fillId="0" borderId="9" xfId="0" applyBorder="1" applyAlignment="1">
      <alignment wrapText="1"/>
    </xf>
    <xf numFmtId="0" fontId="0" fillId="0" borderId="4" xfId="0" applyBorder="1" applyAlignment="1">
      <alignment wrapText="1"/>
    </xf>
    <xf numFmtId="0" fontId="0" fillId="0" borderId="1" xfId="0" quotePrefix="1" applyBorder="1" applyAlignment="1">
      <alignment wrapText="1"/>
    </xf>
    <xf numFmtId="0" fontId="0" fillId="0" borderId="17" xfId="0" applyBorder="1" applyAlignment="1">
      <alignment wrapText="1"/>
    </xf>
    <xf numFmtId="164" fontId="0" fillId="0" borderId="10" xfId="0" applyNumberFormat="1" applyBorder="1" applyAlignment="1">
      <alignment horizontal="center" wrapText="1"/>
    </xf>
    <xf numFmtId="164" fontId="0" fillId="0" borderId="21" xfId="0" applyNumberFormat="1" applyBorder="1" applyAlignment="1">
      <alignment horizontal="center" wrapText="1"/>
    </xf>
    <xf numFmtId="0" fontId="0" fillId="0" borderId="11" xfId="0" applyBorder="1" applyAlignment="1">
      <alignment wrapText="1"/>
    </xf>
    <xf numFmtId="0" fontId="0" fillId="4" borderId="13" xfId="0" applyFill="1" applyBorder="1" applyAlignment="1">
      <alignment wrapText="1"/>
    </xf>
    <xf numFmtId="0" fontId="0" fillId="0" borderId="5" xfId="0" applyBorder="1" applyAlignment="1">
      <alignment wrapText="1"/>
    </xf>
    <xf numFmtId="0" fontId="0" fillId="0" borderId="0" xfId="0" quotePrefix="1" applyAlignment="1">
      <alignment wrapText="1"/>
    </xf>
    <xf numFmtId="0" fontId="1" fillId="0" borderId="0" xfId="0" applyFont="1" applyAlignment="1">
      <alignment wrapText="1"/>
    </xf>
    <xf numFmtId="164" fontId="0" fillId="0" borderId="22" xfId="0" applyNumberFormat="1" applyBorder="1" applyAlignment="1">
      <alignment horizontal="center" wrapText="1"/>
    </xf>
    <xf numFmtId="164" fontId="0" fillId="0" borderId="23" xfId="0" applyNumberFormat="1" applyBorder="1" applyAlignment="1">
      <alignment horizontal="center" wrapText="1"/>
    </xf>
    <xf numFmtId="164" fontId="0" fillId="0" borderId="24" xfId="0" applyNumberFormat="1" applyBorder="1" applyAlignment="1">
      <alignment horizontal="center" wrapText="1"/>
    </xf>
    <xf numFmtId="0" fontId="0" fillId="4" borderId="0" xfId="0" applyFill="1" applyAlignment="1">
      <alignment wrapText="1"/>
    </xf>
    <xf numFmtId="0" fontId="0" fillId="0" borderId="25" xfId="0" applyBorder="1" applyAlignment="1">
      <alignment wrapText="1"/>
    </xf>
    <xf numFmtId="0" fontId="0" fillId="0" borderId="26" xfId="0" applyBorder="1" applyAlignment="1">
      <alignment wrapText="1"/>
    </xf>
    <xf numFmtId="164" fontId="0" fillId="0" borderId="26" xfId="0" applyNumberFormat="1" applyBorder="1" applyAlignment="1">
      <alignment horizontal="center" wrapText="1"/>
    </xf>
    <xf numFmtId="164" fontId="0" fillId="0" borderId="27" xfId="0" applyNumberFormat="1" applyBorder="1" applyAlignment="1">
      <alignment horizontal="center" wrapText="1"/>
    </xf>
    <xf numFmtId="0" fontId="0" fillId="0" borderId="28" xfId="0" applyBorder="1" applyAlignment="1">
      <alignment wrapText="1"/>
    </xf>
    <xf numFmtId="0" fontId="0" fillId="4" borderId="29" xfId="0" applyFill="1" applyBorder="1" applyAlignment="1">
      <alignment wrapText="1"/>
    </xf>
    <xf numFmtId="0" fontId="0" fillId="0" borderId="30" xfId="0" applyBorder="1" applyAlignment="1">
      <alignment wrapText="1"/>
    </xf>
    <xf numFmtId="0" fontId="12" fillId="0" borderId="0" xfId="0" applyFont="1"/>
    <xf numFmtId="0" fontId="12" fillId="0" borderId="0" xfId="0" quotePrefix="1" applyFont="1"/>
    <xf numFmtId="0" fontId="9" fillId="0" borderId="2" xfId="0" applyFont="1" applyBorder="1" applyAlignment="1">
      <alignment wrapText="1"/>
    </xf>
    <xf numFmtId="0" fontId="9" fillId="0" borderId="1" xfId="0" applyFont="1" applyBorder="1" applyAlignment="1">
      <alignment wrapText="1"/>
    </xf>
    <xf numFmtId="0" fontId="9" fillId="0" borderId="2" xfId="0" quotePrefix="1" applyFont="1" applyBorder="1" applyAlignment="1">
      <alignment wrapText="1"/>
    </xf>
    <xf numFmtId="0" fontId="1" fillId="3" borderId="33" xfId="0" applyFont="1" applyFill="1" applyBorder="1" applyAlignment="1">
      <alignment wrapText="1"/>
    </xf>
    <xf numFmtId="164" fontId="0" fillId="0" borderId="32" xfId="0" applyNumberFormat="1" applyBorder="1" applyAlignment="1">
      <alignment horizontal="center" wrapText="1"/>
    </xf>
    <xf numFmtId="0" fontId="0" fillId="0" borderId="2" xfId="0" applyBorder="1" applyAlignment="1">
      <alignment wrapText="1"/>
    </xf>
    <xf numFmtId="0" fontId="0" fillId="0" borderId="0" xfId="0" applyAlignment="1">
      <alignment vertical="top" wrapText="1"/>
    </xf>
    <xf numFmtId="164" fontId="7" fillId="0" borderId="1" xfId="0" applyNumberFormat="1" applyFont="1" applyBorder="1" applyAlignment="1">
      <alignment horizontal="center" wrapText="1"/>
    </xf>
    <xf numFmtId="0" fontId="7" fillId="0" borderId="9" xfId="0" applyFont="1" applyBorder="1" applyAlignment="1">
      <alignment wrapText="1"/>
    </xf>
    <xf numFmtId="0" fontId="15" fillId="0" borderId="2" xfId="0" applyFont="1" applyBorder="1" applyAlignment="1">
      <alignment wrapText="1"/>
    </xf>
    <xf numFmtId="0" fontId="7" fillId="0" borderId="0" xfId="0" applyFont="1"/>
    <xf numFmtId="0" fontId="7" fillId="0" borderId="0" xfId="0" quotePrefix="1" applyFont="1"/>
    <xf numFmtId="0" fontId="7" fillId="0" borderId="16" xfId="0" applyFont="1" applyBorder="1" applyAlignment="1">
      <alignment wrapText="1"/>
    </xf>
    <xf numFmtId="164" fontId="0" fillId="0" borderId="0" xfId="0" applyNumberFormat="1" applyAlignment="1">
      <alignment wrapText="1"/>
    </xf>
    <xf numFmtId="0" fontId="0" fillId="0" borderId="39" xfId="0" applyBorder="1" applyAlignment="1">
      <alignment wrapText="1"/>
    </xf>
    <xf numFmtId="0" fontId="0" fillId="0" borderId="40" xfId="0" applyBorder="1" applyAlignment="1">
      <alignment wrapText="1"/>
    </xf>
    <xf numFmtId="164" fontId="0" fillId="0" borderId="0" xfId="0" applyNumberFormat="1" applyAlignment="1">
      <alignment horizontal="center" wrapText="1"/>
    </xf>
    <xf numFmtId="0" fontId="0" fillId="3" borderId="0" xfId="0" applyFill="1" applyAlignment="1">
      <alignment wrapText="1"/>
    </xf>
    <xf numFmtId="0" fontId="0" fillId="0" borderId="0" xfId="0" applyAlignment="1">
      <alignment horizontal="center" wrapText="1"/>
    </xf>
    <xf numFmtId="0" fontId="1" fillId="2" borderId="7" xfId="0" applyFont="1" applyFill="1" applyBorder="1" applyAlignment="1">
      <alignment horizontal="center" vertical="top" wrapText="1"/>
    </xf>
    <xf numFmtId="164" fontId="0" fillId="0" borderId="1" xfId="0" applyNumberFormat="1" applyBorder="1" applyAlignment="1">
      <alignment wrapText="1"/>
    </xf>
    <xf numFmtId="0" fontId="0" fillId="0" borderId="1" xfId="0" applyBorder="1" applyAlignment="1">
      <alignment horizontal="center" wrapText="1"/>
    </xf>
    <xf numFmtId="0" fontId="1" fillId="2" borderId="3" xfId="0" applyFont="1" applyFill="1" applyBorder="1" applyAlignment="1">
      <alignment horizontal="center" vertical="top" wrapText="1"/>
    </xf>
    <xf numFmtId="0" fontId="1" fillId="0" borderId="0" xfId="0" applyFont="1" applyAlignment="1">
      <alignment horizontal="center" vertical="top" wrapText="1"/>
    </xf>
    <xf numFmtId="164" fontId="0" fillId="0" borderId="1" xfId="0" applyNumberFormat="1" applyBorder="1" applyAlignment="1">
      <alignment horizontal="center" vertical="top" wrapText="1"/>
    </xf>
    <xf numFmtId="164" fontId="0" fillId="0" borderId="27" xfId="0" applyNumberFormat="1" applyBorder="1" applyAlignment="1">
      <alignment wrapText="1"/>
    </xf>
    <xf numFmtId="164" fontId="0" fillId="0" borderId="39" xfId="0" applyNumberFormat="1" applyBorder="1" applyAlignment="1">
      <alignment horizontal="center" wrapText="1"/>
    </xf>
    <xf numFmtId="164" fontId="0" fillId="0" borderId="39" xfId="0" applyNumberFormat="1" applyBorder="1" applyAlignment="1">
      <alignment wrapText="1"/>
    </xf>
    <xf numFmtId="164" fontId="0" fillId="0" borderId="2" xfId="0" applyNumberFormat="1" applyBorder="1" applyAlignment="1">
      <alignment horizontal="center" wrapText="1"/>
    </xf>
    <xf numFmtId="164" fontId="7" fillId="0" borderId="2" xfId="0" applyNumberFormat="1" applyFont="1" applyBorder="1" applyAlignment="1">
      <alignment horizontal="center" vertical="top" wrapText="1"/>
    </xf>
    <xf numFmtId="164" fontId="0" fillId="0" borderId="2" xfId="0" applyNumberFormat="1" applyBorder="1" applyAlignment="1">
      <alignment wrapText="1"/>
    </xf>
    <xf numFmtId="164" fontId="0" fillId="0" borderId="43" xfId="0" applyNumberFormat="1" applyBorder="1" applyAlignment="1">
      <alignment wrapText="1"/>
    </xf>
    <xf numFmtId="164" fontId="0" fillId="0" borderId="40" xfId="0" applyNumberFormat="1" applyBorder="1" applyAlignment="1">
      <alignment wrapText="1"/>
    </xf>
    <xf numFmtId="0" fontId="1" fillId="9" borderId="6" xfId="0" applyFont="1" applyFill="1" applyBorder="1" applyAlignment="1">
      <alignment horizontal="center" vertical="top" wrapText="1"/>
    </xf>
    <xf numFmtId="0" fontId="11" fillId="9" borderId="7" xfId="0" applyFont="1" applyFill="1" applyBorder="1" applyAlignment="1">
      <alignment horizontal="center" vertical="top" wrapText="1"/>
    </xf>
    <xf numFmtId="0" fontId="0" fillId="0" borderId="38" xfId="0" applyBorder="1" applyAlignment="1">
      <alignment wrapText="1"/>
    </xf>
    <xf numFmtId="164" fontId="0" fillId="0" borderId="0" xfId="0" applyNumberFormat="1" applyAlignment="1">
      <alignment horizontal="center" vertical="center" wrapText="1"/>
    </xf>
    <xf numFmtId="0" fontId="1" fillId="3" borderId="35" xfId="0" applyFont="1" applyFill="1" applyBorder="1" applyAlignment="1">
      <alignment wrapText="1"/>
    </xf>
    <xf numFmtId="164" fontId="1" fillId="3" borderId="45" xfId="0" applyNumberFormat="1" applyFont="1" applyFill="1" applyBorder="1" applyAlignment="1">
      <alignment horizontal="center" wrapText="1"/>
    </xf>
    <xf numFmtId="164" fontId="1" fillId="3" borderId="36" xfId="0" applyNumberFormat="1" applyFont="1" applyFill="1" applyBorder="1" applyAlignment="1">
      <alignment horizontal="center" wrapText="1"/>
    </xf>
    <xf numFmtId="164" fontId="16" fillId="3" borderId="42" xfId="0" applyNumberFormat="1" applyFont="1" applyFill="1" applyBorder="1" applyAlignment="1">
      <alignment wrapText="1"/>
    </xf>
    <xf numFmtId="164" fontId="7" fillId="0" borderId="39" xfId="0" applyNumberFormat="1" applyFont="1" applyBorder="1" applyAlignment="1">
      <alignment horizontal="center" wrapText="1"/>
    </xf>
    <xf numFmtId="164" fontId="0" fillId="0" borderId="40" xfId="0" applyNumberFormat="1" applyBorder="1" applyAlignment="1">
      <alignment horizontal="center" wrapText="1"/>
    </xf>
    <xf numFmtId="0" fontId="1" fillId="3" borderId="46" xfId="0" applyFont="1" applyFill="1" applyBorder="1" applyAlignment="1">
      <alignment wrapText="1"/>
    </xf>
    <xf numFmtId="0" fontId="0" fillId="3" borderId="36" xfId="0" applyFill="1" applyBorder="1" applyAlignment="1">
      <alignment horizontal="center" wrapText="1"/>
    </xf>
    <xf numFmtId="0" fontId="0" fillId="8" borderId="36" xfId="0" applyFill="1" applyBorder="1" applyAlignment="1">
      <alignment horizontal="center" wrapText="1"/>
    </xf>
    <xf numFmtId="0" fontId="0" fillId="3" borderId="36" xfId="0" applyFill="1" applyBorder="1" applyAlignment="1">
      <alignment wrapText="1"/>
    </xf>
    <xf numFmtId="0" fontId="0" fillId="8" borderId="36" xfId="0" applyFill="1" applyBorder="1" applyAlignment="1">
      <alignment wrapText="1"/>
    </xf>
    <xf numFmtId="0" fontId="0" fillId="3" borderId="47" xfId="0" applyFill="1" applyBorder="1" applyAlignment="1">
      <alignment wrapText="1"/>
    </xf>
    <xf numFmtId="0" fontId="0" fillId="0" borderId="42" xfId="0" applyBorder="1" applyAlignment="1">
      <alignment wrapText="1"/>
    </xf>
    <xf numFmtId="0" fontId="0" fillId="7" borderId="22" xfId="0" applyFill="1" applyBorder="1" applyAlignment="1">
      <alignment wrapText="1"/>
    </xf>
    <xf numFmtId="0" fontId="1" fillId="7" borderId="34" xfId="0" applyFont="1" applyFill="1" applyBorder="1" applyAlignment="1">
      <alignment wrapText="1"/>
    </xf>
    <xf numFmtId="0" fontId="0" fillId="7" borderId="34" xfId="0" applyFill="1" applyBorder="1" applyAlignment="1">
      <alignment horizontal="center" vertical="center" wrapText="1"/>
    </xf>
    <xf numFmtId="164" fontId="0" fillId="7" borderId="34" xfId="0" applyNumberFormat="1" applyFill="1" applyBorder="1" applyAlignment="1">
      <alignment horizontal="center" wrapText="1"/>
    </xf>
    <xf numFmtId="164" fontId="0" fillId="7" borderId="34" xfId="0" applyNumberFormat="1" applyFill="1" applyBorder="1" applyAlignment="1">
      <alignment wrapText="1"/>
    </xf>
    <xf numFmtId="164" fontId="0" fillId="7" borderId="23" xfId="0" applyNumberFormat="1" applyFill="1" applyBorder="1" applyAlignment="1">
      <alignment wrapText="1"/>
    </xf>
    <xf numFmtId="0" fontId="1" fillId="7" borderId="35" xfId="0" applyFont="1" applyFill="1" applyBorder="1" applyAlignment="1">
      <alignment wrapText="1"/>
    </xf>
    <xf numFmtId="164" fontId="1" fillId="7" borderId="45" xfId="0" applyNumberFormat="1" applyFont="1" applyFill="1" applyBorder="1" applyAlignment="1">
      <alignment horizontal="center" vertical="center" wrapText="1"/>
    </xf>
    <xf numFmtId="164" fontId="16" fillId="7" borderId="42" xfId="0" applyNumberFormat="1" applyFont="1" applyFill="1" applyBorder="1" applyAlignment="1">
      <alignment wrapText="1"/>
    </xf>
    <xf numFmtId="164" fontId="0" fillId="0" borderId="44" xfId="0" applyNumberFormat="1" applyBorder="1" applyAlignment="1">
      <alignment wrapText="1"/>
    </xf>
    <xf numFmtId="0" fontId="0" fillId="7" borderId="42" xfId="0" applyFill="1" applyBorder="1" applyAlignment="1">
      <alignment wrapText="1"/>
    </xf>
    <xf numFmtId="164" fontId="0" fillId="10" borderId="27" xfId="0" applyNumberFormat="1" applyFill="1" applyBorder="1" applyAlignment="1">
      <alignment horizontal="center" wrapText="1"/>
    </xf>
    <xf numFmtId="164" fontId="0" fillId="10" borderId="27" xfId="0" applyNumberFormat="1" applyFill="1" applyBorder="1" applyAlignment="1">
      <alignment wrapText="1"/>
    </xf>
    <xf numFmtId="164" fontId="0" fillId="10" borderId="43" xfId="0" applyNumberFormat="1" applyFill="1" applyBorder="1" applyAlignment="1">
      <alignment wrapText="1"/>
    </xf>
    <xf numFmtId="164" fontId="0" fillId="10" borderId="44" xfId="0" applyNumberFormat="1" applyFill="1" applyBorder="1" applyAlignment="1">
      <alignment wrapText="1"/>
    </xf>
    <xf numFmtId="0" fontId="0" fillId="0" borderId="48" xfId="0" applyBorder="1" applyAlignment="1">
      <alignment wrapText="1"/>
    </xf>
    <xf numFmtId="164" fontId="0" fillId="0" borderId="49" xfId="0" applyNumberFormat="1" applyBorder="1" applyAlignment="1">
      <alignment wrapText="1"/>
    </xf>
    <xf numFmtId="0" fontId="1" fillId="3" borderId="22" xfId="0" applyFont="1" applyFill="1" applyBorder="1" applyAlignment="1">
      <alignment wrapText="1"/>
    </xf>
    <xf numFmtId="0" fontId="0" fillId="10" borderId="25" xfId="0" applyFill="1" applyBorder="1" applyAlignment="1">
      <alignment wrapText="1"/>
    </xf>
    <xf numFmtId="0" fontId="0" fillId="0" borderId="50" xfId="0" applyBorder="1" applyAlignment="1">
      <alignment wrapText="1"/>
    </xf>
    <xf numFmtId="0" fontId="4" fillId="9" borderId="3" xfId="0" applyFont="1" applyFill="1" applyBorder="1" applyAlignment="1">
      <alignment horizontal="left" vertical="top" wrapText="1"/>
    </xf>
    <xf numFmtId="0" fontId="16" fillId="10" borderId="25" xfId="0" applyFont="1" applyFill="1" applyBorder="1" applyAlignment="1">
      <alignment wrapText="1"/>
    </xf>
    <xf numFmtId="0" fontId="0" fillId="0" borderId="16" xfId="0" quotePrefix="1" applyBorder="1" applyAlignment="1">
      <alignment wrapText="1"/>
    </xf>
    <xf numFmtId="0" fontId="0" fillId="0" borderId="52" xfId="0" applyBorder="1" applyAlignment="1">
      <alignment wrapText="1"/>
    </xf>
    <xf numFmtId="0" fontId="0" fillId="0" borderId="16" xfId="0" applyBorder="1"/>
    <xf numFmtId="0" fontId="0" fillId="0" borderId="16" xfId="0" applyBorder="1" applyAlignment="1">
      <alignment vertical="top"/>
    </xf>
    <xf numFmtId="0" fontId="1" fillId="3" borderId="47" xfId="0" quotePrefix="1" applyFont="1" applyFill="1" applyBorder="1" applyAlignment="1">
      <alignment wrapText="1"/>
    </xf>
    <xf numFmtId="164" fontId="7" fillId="10" borderId="41" xfId="0" applyNumberFormat="1" applyFont="1" applyFill="1" applyBorder="1" applyAlignment="1">
      <alignment horizontal="center" vertical="center" wrapText="1"/>
    </xf>
    <xf numFmtId="164" fontId="7" fillId="0" borderId="51" xfId="0" applyNumberFormat="1" applyFont="1" applyBorder="1" applyAlignment="1">
      <alignment horizontal="center" vertical="center" wrapText="1"/>
    </xf>
    <xf numFmtId="164" fontId="0" fillId="0" borderId="32" xfId="0" applyNumberFormat="1" applyBorder="1" applyAlignment="1">
      <alignment horizontal="center" vertical="center" wrapText="1"/>
    </xf>
    <xf numFmtId="164" fontId="7" fillId="0" borderId="32" xfId="0" applyNumberFormat="1" applyFont="1" applyBorder="1" applyAlignment="1">
      <alignment horizontal="center" vertical="center" wrapText="1"/>
    </xf>
    <xf numFmtId="164" fontId="7" fillId="0" borderId="41" xfId="0" applyNumberFormat="1" applyFont="1" applyBorder="1" applyAlignment="1">
      <alignment horizontal="center" vertical="center" wrapText="1"/>
    </xf>
    <xf numFmtId="164" fontId="1" fillId="3" borderId="46" xfId="0" applyNumberFormat="1" applyFont="1" applyFill="1" applyBorder="1" applyAlignment="1">
      <alignment horizontal="center" vertical="center" wrapText="1"/>
    </xf>
    <xf numFmtId="0" fontId="1" fillId="8" borderId="42" xfId="0" applyFont="1" applyFill="1" applyBorder="1" applyAlignment="1">
      <alignment wrapText="1"/>
    </xf>
    <xf numFmtId="164" fontId="0" fillId="10" borderId="30" xfId="0" applyNumberFormat="1" applyFill="1" applyBorder="1" applyAlignment="1">
      <alignment horizontal="center" wrapText="1"/>
    </xf>
    <xf numFmtId="164" fontId="0" fillId="0" borderId="44" xfId="0" applyNumberFormat="1" applyBorder="1" applyAlignment="1">
      <alignment horizontal="center" wrapText="1"/>
    </xf>
    <xf numFmtId="164" fontId="0" fillId="0" borderId="4" xfId="0" applyNumberFormat="1" applyBorder="1" applyAlignment="1">
      <alignment horizontal="center" wrapText="1"/>
    </xf>
    <xf numFmtId="164" fontId="0" fillId="0" borderId="30" xfId="0" applyNumberFormat="1" applyBorder="1" applyAlignment="1">
      <alignment horizontal="center" wrapText="1"/>
    </xf>
    <xf numFmtId="164" fontId="1" fillId="3" borderId="42" xfId="0" applyNumberFormat="1" applyFont="1" applyFill="1" applyBorder="1" applyAlignment="1">
      <alignment horizontal="center" vertical="center" wrapText="1"/>
    </xf>
    <xf numFmtId="0" fontId="0" fillId="0" borderId="43" xfId="0" applyBorder="1" applyAlignment="1">
      <alignment wrapText="1"/>
    </xf>
    <xf numFmtId="0" fontId="1" fillId="7" borderId="47" xfId="0" quotePrefix="1" applyFont="1" applyFill="1" applyBorder="1" applyAlignment="1">
      <alignment wrapText="1"/>
    </xf>
    <xf numFmtId="164" fontId="7" fillId="0" borderId="51" xfId="0" applyNumberFormat="1" applyFont="1" applyBorder="1" applyAlignment="1">
      <alignment horizontal="right" wrapText="1"/>
    </xf>
    <xf numFmtId="164" fontId="0" fillId="0" borderId="32" xfId="0" applyNumberFormat="1" applyBorder="1" applyAlignment="1">
      <alignment wrapText="1"/>
    </xf>
    <xf numFmtId="164" fontId="0" fillId="0" borderId="41" xfId="0" applyNumberFormat="1" applyBorder="1" applyAlignment="1">
      <alignment wrapText="1"/>
    </xf>
    <xf numFmtId="164" fontId="1" fillId="7" borderId="46" xfId="0" applyNumberFormat="1" applyFont="1" applyFill="1" applyBorder="1" applyAlignment="1">
      <alignment horizontal="center" vertical="center" wrapText="1"/>
    </xf>
    <xf numFmtId="164" fontId="0" fillId="0" borderId="53" xfId="0" applyNumberFormat="1" applyBorder="1" applyAlignment="1">
      <alignment horizontal="center" wrapText="1"/>
    </xf>
    <xf numFmtId="164" fontId="1" fillId="7" borderId="42" xfId="0" applyNumberFormat="1" applyFont="1" applyFill="1" applyBorder="1" applyAlignment="1">
      <alignment horizontal="center" vertical="center" wrapText="1"/>
    </xf>
    <xf numFmtId="164" fontId="0" fillId="8" borderId="30" xfId="0" applyNumberFormat="1" applyFill="1" applyBorder="1" applyAlignment="1">
      <alignment horizontal="center" wrapText="1"/>
    </xf>
    <xf numFmtId="0" fontId="12" fillId="0" borderId="0" xfId="0" applyFont="1" applyAlignment="1">
      <alignment wrapText="1"/>
    </xf>
    <xf numFmtId="164" fontId="0" fillId="0" borderId="54" xfId="0" applyNumberFormat="1" applyBorder="1" applyAlignment="1">
      <alignment horizontal="center" wrapText="1"/>
    </xf>
    <xf numFmtId="0" fontId="0" fillId="3" borderId="2" xfId="0" applyFill="1" applyBorder="1" applyAlignment="1">
      <alignment wrapText="1"/>
    </xf>
    <xf numFmtId="0" fontId="0" fillId="0" borderId="2" xfId="0" quotePrefix="1" applyBorder="1" applyAlignment="1">
      <alignment wrapText="1"/>
    </xf>
    <xf numFmtId="164" fontId="12" fillId="0" borderId="27" xfId="0" applyNumberFormat="1" applyFont="1" applyBorder="1" applyAlignment="1">
      <alignment horizontal="center" wrapText="1"/>
    </xf>
    <xf numFmtId="164" fontId="17" fillId="0" borderId="8" xfId="0" applyNumberFormat="1" applyFont="1" applyBorder="1" applyAlignment="1">
      <alignment horizontal="center" wrapText="1"/>
    </xf>
    <xf numFmtId="164" fontId="17" fillId="0" borderId="1" xfId="0" applyNumberFormat="1" applyFont="1" applyBorder="1" applyAlignment="1">
      <alignment horizontal="center" wrapText="1"/>
    </xf>
    <xf numFmtId="0" fontId="17" fillId="0" borderId="9" xfId="0" applyFont="1" applyBorder="1" applyAlignment="1">
      <alignment wrapText="1"/>
    </xf>
    <xf numFmtId="164" fontId="17" fillId="0" borderId="27" xfId="0" applyNumberFormat="1" applyFont="1" applyBorder="1" applyAlignment="1">
      <alignment wrapText="1"/>
    </xf>
    <xf numFmtId="0" fontId="1" fillId="0" borderId="16" xfId="0" applyFont="1" applyBorder="1" applyAlignment="1">
      <alignment wrapText="1"/>
    </xf>
    <xf numFmtId="0" fontId="10" fillId="0" borderId="16" xfId="0" applyFont="1" applyBorder="1" applyAlignment="1">
      <alignment wrapText="1"/>
    </xf>
    <xf numFmtId="164" fontId="10" fillId="0" borderId="4" xfId="0" applyNumberFormat="1" applyFont="1" applyBorder="1" applyAlignment="1">
      <alignment horizontal="center" wrapText="1"/>
    </xf>
    <xf numFmtId="164" fontId="10" fillId="0" borderId="32" xfId="0" applyNumberFormat="1" applyFont="1" applyBorder="1" applyAlignment="1">
      <alignment horizontal="center" vertical="center" wrapText="1"/>
    </xf>
    <xf numFmtId="164" fontId="10" fillId="0" borderId="1" xfId="0" applyNumberFormat="1" applyFont="1" applyBorder="1" applyAlignment="1">
      <alignment horizontal="center" wrapText="1"/>
    </xf>
    <xf numFmtId="164" fontId="10" fillId="0" borderId="32" xfId="0" applyNumberFormat="1" applyFont="1" applyBorder="1" applyAlignment="1">
      <alignment horizontal="center" wrapText="1"/>
    </xf>
    <xf numFmtId="164" fontId="10" fillId="0" borderId="8" xfId="0" applyNumberFormat="1" applyFont="1" applyBorder="1" applyAlignment="1">
      <alignment horizontal="center" wrapText="1"/>
    </xf>
    <xf numFmtId="164" fontId="10" fillId="0" borderId="1" xfId="0" applyNumberFormat="1" applyFont="1" applyBorder="1" applyAlignment="1">
      <alignment wrapText="1"/>
    </xf>
    <xf numFmtId="164" fontId="10" fillId="0" borderId="0" xfId="0" applyNumberFormat="1" applyFont="1" applyAlignment="1">
      <alignment horizontal="center" wrapText="1"/>
    </xf>
    <xf numFmtId="164" fontId="10" fillId="0" borderId="2" xfId="0" applyNumberFormat="1" applyFont="1" applyBorder="1" applyAlignment="1">
      <alignment horizontal="center" wrapText="1"/>
    </xf>
    <xf numFmtId="164" fontId="10" fillId="0" borderId="44" xfId="0" applyNumberFormat="1" applyFont="1" applyBorder="1" applyAlignment="1">
      <alignment wrapText="1"/>
    </xf>
    <xf numFmtId="0" fontId="10" fillId="0" borderId="0" xfId="0" applyFont="1" applyAlignment="1">
      <alignment wrapText="1"/>
    </xf>
    <xf numFmtId="0" fontId="0" fillId="8" borderId="47" xfId="0" applyFill="1" applyBorder="1" applyAlignment="1">
      <alignment wrapText="1"/>
    </xf>
    <xf numFmtId="0" fontId="7" fillId="0" borderId="2" xfId="0" applyFont="1" applyBorder="1" applyAlignment="1">
      <alignment vertical="top" wrapText="1"/>
    </xf>
    <xf numFmtId="164" fontId="17" fillId="0" borderId="32" xfId="0" applyNumberFormat="1" applyFont="1" applyBorder="1" applyAlignment="1">
      <alignment horizontal="center" wrapText="1"/>
    </xf>
    <xf numFmtId="164" fontId="7" fillId="0" borderId="32" xfId="0" applyNumberFormat="1" applyFont="1" applyBorder="1" applyAlignment="1">
      <alignment horizontal="center" wrapText="1"/>
    </xf>
    <xf numFmtId="0" fontId="1" fillId="3" borderId="20" xfId="0" applyFont="1" applyFill="1" applyBorder="1" applyAlignment="1">
      <alignment wrapText="1"/>
    </xf>
    <xf numFmtId="3" fontId="0" fillId="0" borderId="27" xfId="0" applyNumberFormat="1" applyBorder="1" applyAlignment="1">
      <alignment horizontal="center" wrapText="1"/>
    </xf>
    <xf numFmtId="3" fontId="0" fillId="0" borderId="15" xfId="0" applyNumberFormat="1" applyBorder="1" applyAlignment="1">
      <alignment horizontal="center" wrapText="1"/>
    </xf>
    <xf numFmtId="0" fontId="7" fillId="0" borderId="2" xfId="0" applyFont="1" applyBorder="1" applyAlignment="1">
      <alignment wrapText="1"/>
    </xf>
    <xf numFmtId="164" fontId="7" fillId="0" borderId="8" xfId="0" applyNumberFormat="1" applyFont="1" applyBorder="1" applyAlignment="1">
      <alignment horizontal="center" wrapText="1"/>
    </xf>
    <xf numFmtId="0" fontId="1" fillId="2" borderId="14" xfId="0" applyFont="1" applyFill="1" applyBorder="1" applyAlignment="1">
      <alignment horizontal="center" vertical="top" wrapText="1"/>
    </xf>
    <xf numFmtId="0" fontId="0" fillId="0" borderId="0" xfId="0" applyAlignment="1">
      <alignment horizontal="center"/>
    </xf>
    <xf numFmtId="0" fontId="4" fillId="2" borderId="1" xfId="0" applyFont="1" applyFill="1" applyBorder="1" applyAlignment="1">
      <alignment horizontal="left" vertical="top" wrapText="1"/>
    </xf>
    <xf numFmtId="0" fontId="1" fillId="3" borderId="18" xfId="0" applyFont="1" applyFill="1" applyBorder="1" applyAlignment="1">
      <alignment horizontal="center" wrapText="1"/>
    </xf>
    <xf numFmtId="0" fontId="1" fillId="3" borderId="20" xfId="0" applyFont="1" applyFill="1" applyBorder="1" applyAlignment="1">
      <alignment horizontal="center" wrapText="1"/>
    </xf>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53" xfId="0" applyFont="1" applyFill="1" applyBorder="1" applyAlignment="1">
      <alignment wrapText="1"/>
    </xf>
    <xf numFmtId="165" fontId="7" fillId="0" borderId="8" xfId="0" applyNumberFormat="1" applyFont="1" applyBorder="1" applyAlignment="1">
      <alignment horizontal="center" wrapText="1"/>
    </xf>
    <xf numFmtId="165" fontId="7" fillId="0" borderId="9" xfId="0" applyNumberFormat="1" applyFont="1" applyBorder="1" applyAlignment="1">
      <alignment horizontal="center" wrapText="1"/>
    </xf>
    <xf numFmtId="165" fontId="7" fillId="0" borderId="4" xfId="0" applyNumberFormat="1" applyFont="1" applyBorder="1" applyAlignment="1">
      <alignment horizontal="center" wrapText="1"/>
    </xf>
    <xf numFmtId="0" fontId="7" fillId="0" borderId="1" xfId="0" applyFont="1" applyBorder="1" applyAlignment="1">
      <alignment wrapText="1"/>
    </xf>
    <xf numFmtId="165" fontId="7" fillId="0" borderId="26" xfId="0" applyNumberFormat="1" applyFont="1" applyBorder="1" applyAlignment="1">
      <alignment horizontal="center" wrapText="1"/>
    </xf>
    <xf numFmtId="165" fontId="7" fillId="0" borderId="28" xfId="0" applyNumberFormat="1" applyFont="1" applyBorder="1" applyAlignment="1">
      <alignment horizontal="center" wrapText="1"/>
    </xf>
    <xf numFmtId="165" fontId="7" fillId="0" borderId="30" xfId="0" applyNumberFormat="1" applyFont="1" applyBorder="1" applyAlignment="1">
      <alignment horizontal="center" wrapText="1"/>
    </xf>
    <xf numFmtId="165" fontId="7" fillId="0" borderId="22" xfId="0" applyNumberFormat="1" applyFont="1" applyBorder="1" applyAlignment="1">
      <alignment horizontal="center" wrapText="1"/>
    </xf>
    <xf numFmtId="165" fontId="7" fillId="0" borderId="23" xfId="0" applyNumberFormat="1" applyFont="1" applyBorder="1" applyAlignment="1">
      <alignment horizontal="center" wrapText="1"/>
    </xf>
    <xf numFmtId="165" fontId="0" fillId="0" borderId="22" xfId="0" applyNumberFormat="1" applyBorder="1" applyAlignment="1">
      <alignment horizontal="center" wrapText="1"/>
    </xf>
    <xf numFmtId="165" fontId="0" fillId="0" borderId="23" xfId="0" applyNumberFormat="1" applyBorder="1" applyAlignment="1">
      <alignment horizontal="center" wrapText="1"/>
    </xf>
    <xf numFmtId="165" fontId="7" fillId="0" borderId="42" xfId="0" applyNumberFormat="1" applyFont="1" applyBorder="1" applyAlignment="1">
      <alignment horizontal="center" wrapText="1"/>
    </xf>
    <xf numFmtId="0" fontId="16" fillId="5" borderId="27" xfId="0" applyFont="1" applyFill="1" applyBorder="1" applyAlignment="1">
      <alignment wrapText="1"/>
    </xf>
    <xf numFmtId="0" fontId="13" fillId="0" borderId="0" xfId="0" applyFont="1" applyAlignment="1">
      <alignment horizontal="center" vertical="center"/>
    </xf>
    <xf numFmtId="0" fontId="16" fillId="5" borderId="1" xfId="0" applyFont="1" applyFill="1" applyBorder="1" applyAlignment="1">
      <alignment wrapText="1"/>
    </xf>
    <xf numFmtId="0" fontId="19" fillId="0" borderId="1" xfId="0" applyFont="1" applyBorder="1" applyAlignment="1">
      <alignment vertical="center"/>
    </xf>
    <xf numFmtId="0" fontId="0" fillId="0" borderId="0" xfId="0" applyAlignment="1">
      <alignment horizontal="center" vertical="top" wrapText="1"/>
    </xf>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0" borderId="1" xfId="0"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4" fillId="5" borderId="27" xfId="0" applyFont="1" applyFill="1" applyBorder="1" applyAlignment="1">
      <alignment horizontal="center"/>
    </xf>
    <xf numFmtId="0" fontId="1" fillId="6" borderId="1" xfId="0" applyFont="1" applyFill="1" applyBorder="1" applyAlignment="1">
      <alignment horizontal="center" vertical="top" wrapText="1"/>
    </xf>
    <xf numFmtId="0" fontId="0" fillId="0" borderId="1" xfId="0" applyBorder="1" applyAlignment="1">
      <alignment horizontal="center" vertical="top"/>
    </xf>
    <xf numFmtId="0" fontId="18" fillId="5" borderId="1" xfId="0" applyFont="1" applyFill="1" applyBorder="1" applyAlignment="1">
      <alignment horizontal="center"/>
    </xf>
    <xf numFmtId="0" fontId="0" fillId="0" borderId="1" xfId="0" applyBorder="1" applyAlignment="1">
      <alignment horizontal="center"/>
    </xf>
    <xf numFmtId="0" fontId="1" fillId="3" borderId="38" xfId="0" applyFont="1" applyFill="1" applyBorder="1" applyAlignment="1">
      <alignment horizontal="center" wrapText="1"/>
    </xf>
    <xf numFmtId="0" fontId="1" fillId="3" borderId="57" xfId="0" applyFont="1" applyFill="1" applyBorder="1" applyAlignment="1">
      <alignment horizontal="center" wrapText="1"/>
    </xf>
    <xf numFmtId="165" fontId="0" fillId="0" borderId="8" xfId="0" applyNumberFormat="1" applyBorder="1" applyAlignment="1">
      <alignment horizontal="center" wrapText="1"/>
    </xf>
    <xf numFmtId="165" fontId="12" fillId="0" borderId="4" xfId="0" applyNumberFormat="1" applyFont="1" applyBorder="1" applyAlignment="1">
      <alignment horizontal="center" wrapText="1"/>
    </xf>
    <xf numFmtId="165" fontId="7" fillId="0" borderId="24" xfId="0" applyNumberFormat="1" applyFont="1" applyBorder="1" applyAlignment="1">
      <alignment horizontal="center" wrapText="1"/>
    </xf>
    <xf numFmtId="0" fontId="1" fillId="3" borderId="2" xfId="0" applyFont="1" applyFill="1" applyBorder="1" applyAlignment="1">
      <alignment wrapText="1"/>
    </xf>
    <xf numFmtId="165" fontId="7" fillId="0" borderId="11" xfId="0" applyNumberFormat="1" applyFont="1" applyBorder="1" applyAlignment="1">
      <alignment horizontal="center" wrapText="1"/>
    </xf>
    <xf numFmtId="0" fontId="1" fillId="3" borderId="58" xfId="0" applyFont="1" applyFill="1" applyBorder="1" applyAlignment="1">
      <alignment wrapText="1"/>
    </xf>
    <xf numFmtId="0" fontId="1" fillId="3" borderId="59" xfId="0" applyFont="1" applyFill="1" applyBorder="1" applyAlignment="1">
      <alignment wrapText="1"/>
    </xf>
    <xf numFmtId="0" fontId="7" fillId="0" borderId="8" xfId="0" applyFont="1" applyBorder="1" applyAlignment="1">
      <alignment wrapText="1"/>
    </xf>
    <xf numFmtId="164" fontId="7" fillId="0" borderId="9" xfId="0" applyNumberFormat="1" applyFont="1" applyBorder="1" applyAlignment="1">
      <alignment horizontal="right" wrapText="1"/>
    </xf>
    <xf numFmtId="164" fontId="0" fillId="0" borderId="35" xfId="0" applyNumberFormat="1" applyBorder="1" applyAlignment="1">
      <alignment wrapText="1"/>
    </xf>
    <xf numFmtId="164" fontId="0" fillId="0" borderId="36" xfId="0" applyNumberFormat="1" applyBorder="1" applyAlignment="1">
      <alignment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6" xfId="0" applyFont="1" applyBorder="1" applyAlignment="1">
      <alignment horizontal="center" wrapText="1"/>
    </xf>
    <xf numFmtId="0" fontId="7" fillId="0" borderId="28" xfId="0" applyFont="1" applyBorder="1" applyAlignment="1">
      <alignment horizontal="center" wrapText="1"/>
    </xf>
    <xf numFmtId="0" fontId="1" fillId="2" borderId="2" xfId="0" applyFont="1" applyFill="1" applyBorder="1" applyAlignment="1">
      <alignment horizontal="left" vertical="top" wrapText="1"/>
    </xf>
    <xf numFmtId="164" fontId="0" fillId="0" borderId="42" xfId="0" applyNumberFormat="1" applyBorder="1" applyAlignment="1">
      <alignment horizontal="center" wrapText="1"/>
    </xf>
    <xf numFmtId="0" fontId="1" fillId="5" borderId="27" xfId="0" applyFont="1" applyFill="1" applyBorder="1" applyAlignment="1">
      <alignment horizontal="center"/>
    </xf>
    <xf numFmtId="0" fontId="1" fillId="5" borderId="27" xfId="0" applyFont="1" applyFill="1" applyBorder="1" applyAlignment="1">
      <alignment wrapText="1"/>
    </xf>
    <xf numFmtId="0" fontId="0" fillId="5" borderId="1" xfId="0" applyFill="1" applyBorder="1" applyAlignment="1">
      <alignment horizontal="center"/>
    </xf>
    <xf numFmtId="0" fontId="1" fillId="5" borderId="1" xfId="0" applyFont="1" applyFill="1" applyBorder="1" applyAlignment="1">
      <alignment wrapText="1"/>
    </xf>
    <xf numFmtId="0" fontId="0" fillId="0" borderId="1" xfId="0" applyBorder="1" applyAlignment="1">
      <alignment vertical="center"/>
    </xf>
    <xf numFmtId="165" fontId="12" fillId="0" borderId="8" xfId="0" applyNumberFormat="1" applyFont="1" applyBorder="1" applyAlignment="1">
      <alignment horizontal="center" wrapText="1"/>
    </xf>
    <xf numFmtId="0" fontId="12"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0" xfId="0" applyFont="1"/>
    <xf numFmtId="0" fontId="12" fillId="0" borderId="0" xfId="0" applyFont="1" applyAlignment="1">
      <alignment horizontal="center" vertical="top" wrapText="1"/>
    </xf>
    <xf numFmtId="0" fontId="0" fillId="0" borderId="1" xfId="0" applyBorder="1"/>
    <xf numFmtId="0" fontId="1" fillId="6" borderId="1" xfId="0" applyFont="1" applyFill="1" applyBorder="1"/>
    <xf numFmtId="0" fontId="0" fillId="5" borderId="0" xfId="0" applyFill="1"/>
    <xf numFmtId="0" fontId="6" fillId="5" borderId="2" xfId="0" applyFont="1" applyFill="1" applyBorder="1"/>
    <xf numFmtId="0" fontId="6" fillId="5" borderId="37" xfId="0" applyFont="1" applyFill="1" applyBorder="1"/>
    <xf numFmtId="0" fontId="6" fillId="5" borderId="32" xfId="0" applyFont="1" applyFill="1" applyBorder="1"/>
    <xf numFmtId="0" fontId="0" fillId="5" borderId="2" xfId="0" applyFill="1" applyBorder="1"/>
    <xf numFmtId="0" fontId="0" fillId="5" borderId="37" xfId="0" applyFill="1" applyBorder="1"/>
    <xf numFmtId="0" fontId="0" fillId="5" borderId="32" xfId="0" applyFill="1" applyBorder="1"/>
    <xf numFmtId="0" fontId="7" fillId="0" borderId="0" xfId="0" applyFont="1" applyAlignment="1">
      <alignment horizontal="center"/>
    </xf>
    <xf numFmtId="165" fontId="0" fillId="0" borderId="42" xfId="0" applyNumberFormat="1" applyBorder="1" applyAlignment="1">
      <alignment horizontal="center" wrapText="1"/>
    </xf>
    <xf numFmtId="0" fontId="13" fillId="0" borderId="2" xfId="0" applyFont="1" applyBorder="1" applyAlignment="1">
      <alignment horizontal="left" vertical="center"/>
    </xf>
    <xf numFmtId="0" fontId="13" fillId="0" borderId="37" xfId="0" applyFont="1" applyBorder="1" applyAlignment="1">
      <alignment horizontal="left" vertical="center"/>
    </xf>
    <xf numFmtId="0" fontId="13" fillId="0" borderId="32" xfId="0" applyFont="1" applyBorder="1" applyAlignment="1">
      <alignment horizontal="left" vertical="center"/>
    </xf>
    <xf numFmtId="6" fontId="7" fillId="0" borderId="8" xfId="0" applyNumberFormat="1" applyFont="1" applyBorder="1" applyAlignment="1">
      <alignment horizontal="center" wrapText="1"/>
    </xf>
    <xf numFmtId="0" fontId="7" fillId="11" borderId="60" xfId="0" applyFont="1" applyFill="1" applyBorder="1" applyAlignment="1">
      <alignment horizontal="center" wrapText="1"/>
    </xf>
    <xf numFmtId="6" fontId="7" fillId="0" borderId="26" xfId="0" applyNumberFormat="1" applyFont="1" applyBorder="1" applyAlignment="1">
      <alignment horizontal="center" wrapText="1"/>
    </xf>
    <xf numFmtId="6" fontId="7" fillId="11" borderId="60" xfId="0" applyNumberFormat="1" applyFont="1" applyFill="1" applyBorder="1" applyAlignment="1">
      <alignment horizontal="center" wrapText="1"/>
    </xf>
    <xf numFmtId="0" fontId="13" fillId="11" borderId="61" xfId="0" applyFont="1" applyFill="1" applyBorder="1" applyAlignment="1">
      <alignment horizontal="left" wrapText="1"/>
    </xf>
    <xf numFmtId="0" fontId="20" fillId="13"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xf>
    <xf numFmtId="0" fontId="0" fillId="0" borderId="0" xfId="0" applyAlignment="1">
      <alignment horizontal="center" vertical="top"/>
    </xf>
    <xf numFmtId="0" fontId="0" fillId="0" borderId="0" xfId="0" applyAlignment="1">
      <alignment horizontal="left" vertical="top" wrapText="1"/>
    </xf>
    <xf numFmtId="0" fontId="13" fillId="0" borderId="1" xfId="0" applyFont="1" applyBorder="1" applyAlignment="1">
      <alignment horizontal="center"/>
    </xf>
    <xf numFmtId="0" fontId="13" fillId="0" borderId="1" xfId="0" applyFont="1" applyBorder="1" applyAlignment="1">
      <alignment horizontal="left" vertical="top" wrapText="1"/>
    </xf>
    <xf numFmtId="0" fontId="20" fillId="12" borderId="1" xfId="0" applyFont="1" applyFill="1" applyBorder="1" applyAlignment="1">
      <alignment horizontal="center"/>
    </xf>
    <xf numFmtId="0" fontId="7" fillId="0" borderId="28" xfId="0" applyFont="1" applyBorder="1" applyAlignment="1">
      <alignment horizontal="center" vertical="top" wrapText="1"/>
    </xf>
    <xf numFmtId="165" fontId="7" fillId="0" borderId="0" xfId="0" applyNumberFormat="1" applyFont="1" applyAlignment="1">
      <alignment horizontal="center" wrapText="1"/>
    </xf>
    <xf numFmtId="0" fontId="21" fillId="12" borderId="27" xfId="0" applyFont="1" applyFill="1" applyBorder="1" applyAlignment="1">
      <alignment horizontal="center"/>
    </xf>
    <xf numFmtId="0" fontId="22" fillId="12" borderId="27" xfId="0" applyFont="1" applyFill="1" applyBorder="1" applyAlignment="1">
      <alignment wrapText="1"/>
    </xf>
    <xf numFmtId="0" fontId="23" fillId="0" borderId="0" xfId="0" applyFont="1"/>
    <xf numFmtId="0" fontId="23" fillId="12" borderId="37" xfId="0" applyFont="1" applyFill="1" applyBorder="1"/>
    <xf numFmtId="0" fontId="23" fillId="12" borderId="32" xfId="0" applyFont="1" applyFill="1" applyBorder="1"/>
    <xf numFmtId="0" fontId="13" fillId="0" borderId="0" xfId="0" applyFont="1"/>
    <xf numFmtId="0" fontId="21" fillId="12" borderId="1" xfId="0" applyFont="1" applyFill="1" applyBorder="1" applyAlignment="1">
      <alignment horizontal="left"/>
    </xf>
    <xf numFmtId="0" fontId="20" fillId="13" borderId="1" xfId="0" applyFont="1" applyFill="1" applyBorder="1" applyAlignment="1">
      <alignment horizontal="left" vertical="top" wrapText="1"/>
    </xf>
    <xf numFmtId="0" fontId="13" fillId="0" borderId="1" xfId="0" applyFont="1" applyBorder="1" applyAlignment="1">
      <alignment horizontal="left" vertical="top"/>
    </xf>
    <xf numFmtId="0" fontId="4" fillId="5" borderId="1" xfId="0" applyFont="1" applyFill="1" applyBorder="1" applyAlignment="1">
      <alignment horizontal="center"/>
    </xf>
    <xf numFmtId="0" fontId="1" fillId="5" borderId="1" xfId="0" applyFont="1" applyFill="1" applyBorder="1" applyAlignment="1">
      <alignment horizontal="left" wrapText="1"/>
    </xf>
    <xf numFmtId="6" fontId="7" fillId="0" borderId="9" xfId="0" applyNumberFormat="1" applyFont="1" applyBorder="1" applyAlignment="1">
      <alignment horizontal="center" wrapText="1"/>
    </xf>
    <xf numFmtId="0" fontId="12" fillId="0" borderId="26" xfId="0" applyFont="1" applyBorder="1" applyAlignment="1">
      <alignment horizontal="center" wrapText="1"/>
    </xf>
    <xf numFmtId="0" fontId="13" fillId="0" borderId="2" xfId="0" applyFont="1" applyBorder="1" applyAlignment="1">
      <alignment horizontal="left" vertical="top" wrapText="1"/>
    </xf>
    <xf numFmtId="0" fontId="1" fillId="5" borderId="27" xfId="0" applyFont="1" applyFill="1" applyBorder="1" applyAlignment="1">
      <alignment horizontal="center" wrapText="1"/>
    </xf>
    <xf numFmtId="0" fontId="13" fillId="0" borderId="1" xfId="0" applyFont="1" applyBorder="1"/>
    <xf numFmtId="0" fontId="13" fillId="0" borderId="1" xfId="0" applyFont="1" applyBorder="1" applyAlignment="1">
      <alignment horizontal="left"/>
    </xf>
    <xf numFmtId="0" fontId="20" fillId="14" borderId="1" xfId="0" applyFont="1" applyFill="1" applyBorder="1" applyAlignment="1">
      <alignment horizontal="center" vertical="top" wrapText="1"/>
    </xf>
    <xf numFmtId="0" fontId="13" fillId="14" borderId="2" xfId="0" applyFont="1" applyFill="1" applyBorder="1" applyAlignment="1">
      <alignment wrapText="1"/>
    </xf>
    <xf numFmtId="0" fontId="20" fillId="14" borderId="18" xfId="0" applyFont="1" applyFill="1" applyBorder="1" applyAlignment="1">
      <alignment horizontal="center" wrapText="1"/>
    </xf>
    <xf numFmtId="0" fontId="20" fillId="14" borderId="20" xfId="0" applyFont="1" applyFill="1" applyBorder="1" applyAlignment="1">
      <alignment horizontal="center" wrapText="1"/>
    </xf>
    <xf numFmtId="0" fontId="13" fillId="0" borderId="2" xfId="0" applyFont="1" applyBorder="1" applyAlignment="1">
      <alignment wrapText="1"/>
    </xf>
    <xf numFmtId="0" fontId="13" fillId="0" borderId="0" xfId="0" applyFont="1" applyAlignment="1">
      <alignment horizontal="center" vertical="top" wrapText="1"/>
    </xf>
    <xf numFmtId="0" fontId="13" fillId="0" borderId="0" xfId="0" applyFont="1" applyAlignment="1">
      <alignment wrapText="1"/>
    </xf>
    <xf numFmtId="6" fontId="7" fillId="0" borderId="26" xfId="0" applyNumberFormat="1" applyFont="1" applyBorder="1" applyAlignment="1">
      <alignment horizontal="center" vertical="top" wrapText="1"/>
    </xf>
    <xf numFmtId="6" fontId="7" fillId="0" borderId="8" xfId="0" applyNumberFormat="1" applyFont="1" applyBorder="1" applyAlignment="1">
      <alignment horizontal="center" vertical="top" wrapText="1"/>
    </xf>
    <xf numFmtId="6" fontId="7" fillId="0" borderId="28" xfId="0" applyNumberFormat="1" applyFont="1" applyBorder="1" applyAlignment="1">
      <alignment horizontal="center" wrapText="1"/>
    </xf>
    <xf numFmtId="6" fontId="7" fillId="0" borderId="0" xfId="0" applyNumberFormat="1" applyFont="1" applyAlignment="1">
      <alignment horizontal="center" wrapText="1"/>
    </xf>
    <xf numFmtId="165" fontId="7" fillId="0" borderId="49" xfId="0" applyNumberFormat="1" applyFont="1" applyBorder="1" applyAlignment="1">
      <alignment horizontal="center" wrapText="1"/>
    </xf>
    <xf numFmtId="8" fontId="7" fillId="0" borderId="8" xfId="0" applyNumberFormat="1" applyFont="1" applyBorder="1" applyAlignment="1">
      <alignment horizontal="center" wrapText="1"/>
    </xf>
    <xf numFmtId="0" fontId="7" fillId="0" borderId="1" xfId="0" applyFont="1" applyBorder="1" applyAlignment="1">
      <alignment vertical="top" wrapText="1"/>
    </xf>
    <xf numFmtId="0" fontId="4" fillId="5" borderId="27" xfId="0" applyFont="1" applyFill="1" applyBorder="1" applyAlignment="1">
      <alignment horizontal="left"/>
    </xf>
    <xf numFmtId="0" fontId="16" fillId="5" borderId="27" xfId="0" applyFont="1" applyFill="1" applyBorder="1" applyAlignment="1">
      <alignment horizontal="left" wrapText="1"/>
    </xf>
    <xf numFmtId="0" fontId="0" fillId="5" borderId="2" xfId="0" applyFill="1" applyBorder="1" applyAlignment="1">
      <alignment horizontal="left"/>
    </xf>
    <xf numFmtId="0" fontId="0" fillId="5" borderId="37" xfId="0" applyFill="1" applyBorder="1" applyAlignment="1">
      <alignment horizontal="left"/>
    </xf>
    <xf numFmtId="0" fontId="0" fillId="5" borderId="32" xfId="0" applyFill="1" applyBorder="1" applyAlignment="1">
      <alignment horizontal="left"/>
    </xf>
    <xf numFmtId="0" fontId="1" fillId="6" borderId="1"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xf>
    <xf numFmtId="0" fontId="1" fillId="5" borderId="1" xfId="0" applyFont="1" applyFill="1" applyBorder="1" applyAlignment="1">
      <alignment horizontal="center"/>
    </xf>
    <xf numFmtId="0" fontId="1" fillId="5" borderId="1" xfId="0" applyFont="1" applyFill="1" applyBorder="1" applyAlignment="1">
      <alignment horizontal="center" wrapText="1"/>
    </xf>
    <xf numFmtId="6" fontId="7" fillId="0" borderId="8" xfId="0" applyNumberFormat="1" applyFont="1" applyBorder="1" applyAlignment="1">
      <alignment horizontal="left" vertical="top" wrapText="1"/>
    </xf>
    <xf numFmtId="0" fontId="7" fillId="0" borderId="9" xfId="0" applyFont="1" applyBorder="1" applyAlignment="1">
      <alignment horizontal="left" vertical="top" wrapText="1"/>
    </xf>
    <xf numFmtId="6" fontId="7" fillId="0" borderId="22" xfId="0" applyNumberFormat="1" applyFont="1" applyBorder="1" applyAlignment="1">
      <alignment horizontal="center" wrapText="1"/>
    </xf>
    <xf numFmtId="0" fontId="20" fillId="15" borderId="1" xfId="0" applyFont="1" applyFill="1" applyBorder="1" applyAlignment="1">
      <alignment horizontal="center" vertical="top" wrapText="1"/>
    </xf>
    <xf numFmtId="0" fontId="21" fillId="15" borderId="1" xfId="0" applyFont="1" applyFill="1" applyBorder="1" applyAlignment="1">
      <alignment horizontal="left" vertical="top" wrapText="1"/>
    </xf>
    <xf numFmtId="6" fontId="7" fillId="0" borderId="28" xfId="0" applyNumberFormat="1" applyFont="1" applyBorder="1" applyAlignment="1">
      <alignment horizontal="center" vertical="top" wrapText="1"/>
    </xf>
    <xf numFmtId="0" fontId="1" fillId="3" borderId="32" xfId="0" applyFont="1" applyFill="1" applyBorder="1" applyAlignment="1">
      <alignment horizontal="center" wrapText="1"/>
    </xf>
    <xf numFmtId="165" fontId="7" fillId="0" borderId="32" xfId="0" applyNumberFormat="1" applyFont="1" applyBorder="1" applyAlignment="1">
      <alignment horizontal="center" wrapText="1"/>
    </xf>
    <xf numFmtId="165" fontId="0" fillId="0" borderId="32" xfId="0" applyNumberFormat="1" applyBorder="1" applyAlignment="1">
      <alignment horizontal="center" wrapText="1"/>
    </xf>
    <xf numFmtId="165" fontId="7" fillId="0" borderId="41" xfId="0" applyNumberFormat="1" applyFont="1" applyBorder="1" applyAlignment="1">
      <alignment horizontal="center" wrapText="1"/>
    </xf>
    <xf numFmtId="165" fontId="7" fillId="0" borderId="34" xfId="0" applyNumberFormat="1" applyFont="1" applyBorder="1" applyAlignment="1">
      <alignment horizontal="center" wrapText="1"/>
    </xf>
    <xf numFmtId="6" fontId="7" fillId="0" borderId="42" xfId="0" applyNumberFormat="1" applyFont="1" applyBorder="1" applyAlignment="1">
      <alignment horizontal="center" wrapText="1"/>
    </xf>
    <xf numFmtId="0" fontId="5" fillId="14" borderId="2" xfId="0" applyFont="1" applyFill="1" applyBorder="1" applyAlignment="1">
      <alignment wrapText="1"/>
    </xf>
    <xf numFmtId="0" fontId="20" fillId="14" borderId="38" xfId="0" applyFont="1" applyFill="1" applyBorder="1" applyAlignment="1">
      <alignment horizontal="center" wrapText="1"/>
    </xf>
    <xf numFmtId="0" fontId="20" fillId="14" borderId="40" xfId="0" applyFont="1" applyFill="1" applyBorder="1" applyAlignment="1">
      <alignment horizontal="center" wrapText="1"/>
    </xf>
    <xf numFmtId="0" fontId="7" fillId="0" borderId="2" xfId="0" applyFont="1" applyBorder="1" applyAlignment="1">
      <alignment horizontal="center" wrapText="1"/>
    </xf>
    <xf numFmtId="0" fontId="12" fillId="0" borderId="43" xfId="0" applyFont="1" applyBorder="1" applyAlignment="1">
      <alignment horizontal="center" wrapText="1"/>
    </xf>
    <xf numFmtId="0" fontId="7" fillId="0" borderId="43" xfId="0" applyFont="1" applyBorder="1" applyAlignment="1">
      <alignment horizontal="center" wrapText="1"/>
    </xf>
    <xf numFmtId="0" fontId="13" fillId="12" borderId="2" xfId="0" applyFont="1" applyFill="1" applyBorder="1"/>
    <xf numFmtId="0" fontId="13" fillId="12" borderId="37" xfId="0" applyFont="1" applyFill="1" applyBorder="1"/>
    <xf numFmtId="0" fontId="13" fillId="12" borderId="32" xfId="0" applyFont="1" applyFill="1" applyBorder="1"/>
    <xf numFmtId="0" fontId="20" fillId="12" borderId="27" xfId="0" applyFont="1" applyFill="1" applyBorder="1" applyAlignment="1">
      <alignment horizontal="center"/>
    </xf>
    <xf numFmtId="0" fontId="20" fillId="13" borderId="1" xfId="0" applyFont="1" applyFill="1" applyBorder="1"/>
    <xf numFmtId="0" fontId="13" fillId="0" borderId="0" xfId="0" applyFont="1" applyAlignment="1">
      <alignment horizontal="left" vertical="center"/>
    </xf>
    <xf numFmtId="0" fontId="13" fillId="0" borderId="0" xfId="0" applyFont="1" applyAlignment="1">
      <alignment horizontal="left"/>
    </xf>
    <xf numFmtId="0" fontId="13" fillId="0" borderId="0" xfId="0" applyFont="1" applyAlignment="1">
      <alignment horizontal="center" vertical="top"/>
    </xf>
    <xf numFmtId="0" fontId="25" fillId="0" borderId="0" xfId="0" applyFont="1"/>
    <xf numFmtId="165" fontId="7" fillId="0" borderId="2" xfId="0" applyNumberFormat="1" applyFont="1" applyBorder="1" applyAlignment="1">
      <alignment horizontal="center"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23" fillId="12" borderId="2" xfId="0" applyFont="1" applyFill="1" applyBorder="1"/>
    <xf numFmtId="0" fontId="13" fillId="0" borderId="27" xfId="0" applyFont="1" applyBorder="1" applyAlignment="1">
      <alignment horizontal="left" vertical="top"/>
    </xf>
    <xf numFmtId="0" fontId="13" fillId="0" borderId="62" xfId="0" applyFont="1" applyBorder="1"/>
    <xf numFmtId="0" fontId="19" fillId="0" borderId="1" xfId="0" applyFont="1" applyBorder="1" applyAlignment="1">
      <alignment vertical="center" wrapText="1"/>
    </xf>
    <xf numFmtId="8" fontId="7" fillId="0" borderId="26" xfId="0" applyNumberFormat="1" applyFont="1" applyBorder="1" applyAlignment="1">
      <alignment horizontal="center" wrapText="1"/>
    </xf>
    <xf numFmtId="0" fontId="13" fillId="0" borderId="1" xfId="0" applyFont="1" applyBorder="1" applyAlignment="1">
      <alignment horizontal="center" vertical="center"/>
    </xf>
    <xf numFmtId="165" fontId="27" fillId="0" borderId="8" xfId="0" applyNumberFormat="1" applyFont="1" applyBorder="1" applyAlignment="1">
      <alignment horizontal="center" wrapText="1"/>
    </xf>
    <xf numFmtId="0" fontId="13" fillId="0" borderId="37" xfId="0" applyFont="1" applyBorder="1" applyAlignment="1">
      <alignment horizontal="left" vertical="center" wrapText="1"/>
    </xf>
    <xf numFmtId="0" fontId="13" fillId="0" borderId="32" xfId="0" applyFont="1" applyBorder="1" applyAlignment="1">
      <alignment horizontal="left" vertical="center" wrapText="1"/>
    </xf>
    <xf numFmtId="0" fontId="7" fillId="0" borderId="12" xfId="0" applyFont="1" applyBorder="1" applyAlignment="1">
      <alignment horizontal="center" wrapText="1"/>
    </xf>
    <xf numFmtId="0" fontId="7" fillId="0" borderId="29" xfId="0" applyFont="1" applyBorder="1" applyAlignment="1">
      <alignment horizontal="center" wrapText="1"/>
    </xf>
    <xf numFmtId="165" fontId="7" fillId="0" borderId="29" xfId="0" applyNumberFormat="1" applyFont="1" applyBorder="1" applyAlignment="1">
      <alignment horizontal="center" wrapText="1"/>
    </xf>
    <xf numFmtId="165" fontId="7" fillId="0" borderId="12" xfId="0" applyNumberFormat="1" applyFont="1" applyBorder="1" applyAlignment="1">
      <alignment horizontal="center" wrapText="1"/>
    </xf>
    <xf numFmtId="165" fontId="0" fillId="0" borderId="0" xfId="0" applyNumberFormat="1" applyAlignment="1">
      <alignment horizontal="center"/>
    </xf>
    <xf numFmtId="0" fontId="0" fillId="0" borderId="10" xfId="0" applyBorder="1" applyAlignment="1">
      <alignment wrapText="1"/>
    </xf>
    <xf numFmtId="6" fontId="7" fillId="0" borderId="12" xfId="0" applyNumberFormat="1" applyFont="1" applyBorder="1" applyAlignment="1">
      <alignment horizontal="center" wrapText="1"/>
    </xf>
    <xf numFmtId="165" fontId="7" fillId="0" borderId="8" xfId="0" applyNumberFormat="1" applyFont="1" applyBorder="1" applyAlignment="1">
      <alignment horizontal="center" vertical="top" wrapText="1"/>
    </xf>
    <xf numFmtId="165" fontId="7" fillId="0" borderId="10" xfId="0" applyNumberFormat="1" applyFont="1" applyBorder="1" applyAlignment="1">
      <alignment horizontal="center" wrapText="1"/>
    </xf>
    <xf numFmtId="6" fontId="7" fillId="0" borderId="32" xfId="0" applyNumberFormat="1" applyFont="1" applyBorder="1" applyAlignment="1">
      <alignment horizontal="center" wrapText="1"/>
    </xf>
    <xf numFmtId="0" fontId="12" fillId="0" borderId="8" xfId="0" applyFont="1" applyBorder="1" applyAlignment="1">
      <alignment wrapText="1"/>
    </xf>
    <xf numFmtId="0" fontId="13" fillId="0" borderId="8" xfId="0" applyFont="1" applyBorder="1" applyAlignment="1">
      <alignment wrapText="1"/>
    </xf>
    <xf numFmtId="0" fontId="0" fillId="0" borderId="64" xfId="0" applyBorder="1" applyAlignment="1">
      <alignment wrapText="1"/>
    </xf>
    <xf numFmtId="6" fontId="7" fillId="0" borderId="10" xfId="0" applyNumberFormat="1" applyFont="1" applyBorder="1" applyAlignment="1">
      <alignment horizontal="center" wrapText="1"/>
    </xf>
    <xf numFmtId="6" fontId="7" fillId="0" borderId="29" xfId="0" applyNumberFormat="1" applyFont="1" applyBorder="1" applyAlignment="1">
      <alignment horizontal="center" wrapText="1"/>
    </xf>
    <xf numFmtId="166" fontId="28" fillId="16" borderId="66" xfId="0" applyNumberFormat="1" applyFont="1" applyFill="1" applyBorder="1" applyAlignment="1">
      <alignment horizontal="center" wrapText="1"/>
    </xf>
    <xf numFmtId="166" fontId="28" fillId="16" borderId="67" xfId="0" applyNumberFormat="1" applyFont="1" applyFill="1" applyBorder="1" applyAlignment="1">
      <alignment horizontal="center" wrapText="1"/>
    </xf>
    <xf numFmtId="49" fontId="29" fillId="17" borderId="71" xfId="0" applyNumberFormat="1" applyFont="1" applyFill="1" applyBorder="1" applyAlignment="1">
      <alignment horizontal="center" wrapText="1"/>
    </xf>
    <xf numFmtId="49" fontId="29" fillId="17" borderId="72" xfId="0" applyNumberFormat="1" applyFont="1" applyFill="1" applyBorder="1" applyAlignment="1">
      <alignment horizontal="center" wrapText="1"/>
    </xf>
    <xf numFmtId="0" fontId="29" fillId="17" borderId="73" xfId="0" applyFont="1" applyFill="1" applyBorder="1" applyAlignment="1">
      <alignment wrapText="1"/>
    </xf>
    <xf numFmtId="166" fontId="30" fillId="16" borderId="65" xfId="0" applyNumberFormat="1" applyFont="1" applyFill="1" applyBorder="1" applyAlignment="1">
      <alignment horizontal="center" wrapText="1"/>
    </xf>
    <xf numFmtId="166" fontId="30" fillId="16" borderId="68" xfId="0" applyNumberFormat="1" applyFont="1" applyFill="1" applyBorder="1" applyAlignment="1">
      <alignment horizontal="center" wrapText="1"/>
    </xf>
    <xf numFmtId="49" fontId="30" fillId="16" borderId="67" xfId="0" applyNumberFormat="1" applyFont="1" applyFill="1" applyBorder="1" applyAlignment="1">
      <alignment horizontal="center" wrapText="1"/>
    </xf>
    <xf numFmtId="49" fontId="31" fillId="18" borderId="74" xfId="0" applyNumberFormat="1" applyFont="1" applyFill="1" applyBorder="1" applyAlignment="1">
      <alignment horizontal="center" vertical="top" wrapText="1"/>
    </xf>
    <xf numFmtId="0" fontId="31" fillId="18" borderId="74" xfId="0" applyFont="1" applyFill="1" applyBorder="1"/>
    <xf numFmtId="0" fontId="33" fillId="16" borderId="74" xfId="0" applyFont="1" applyFill="1" applyBorder="1" applyAlignment="1">
      <alignment vertical="top"/>
    </xf>
    <xf numFmtId="49" fontId="33" fillId="16" borderId="74" xfId="0" applyNumberFormat="1" applyFont="1" applyFill="1" applyBorder="1" applyAlignment="1">
      <alignment horizontal="left" wrapText="1"/>
    </xf>
    <xf numFmtId="0" fontId="33" fillId="16" borderId="74" xfId="0" applyFont="1" applyFill="1" applyBorder="1"/>
    <xf numFmtId="166" fontId="34" fillId="16" borderId="67" xfId="0" applyNumberFormat="1" applyFont="1" applyFill="1" applyBorder="1" applyAlignment="1">
      <alignment horizontal="center" wrapText="1"/>
    </xf>
    <xf numFmtId="166" fontId="34" fillId="16" borderId="70" xfId="0" applyNumberFormat="1" applyFont="1" applyFill="1" applyBorder="1" applyAlignment="1">
      <alignment horizontal="center" wrapText="1"/>
    </xf>
    <xf numFmtId="165" fontId="7" fillId="0" borderId="1" xfId="0" applyNumberFormat="1" applyFont="1" applyBorder="1" applyAlignment="1">
      <alignment horizontal="center" wrapText="1"/>
    </xf>
    <xf numFmtId="165" fontId="35" fillId="0" borderId="1" xfId="0" applyNumberFormat="1" applyFont="1" applyBorder="1" applyAlignment="1">
      <alignment horizontal="center" wrapText="1"/>
    </xf>
    <xf numFmtId="0" fontId="35" fillId="0" borderId="8" xfId="0" applyFont="1" applyBorder="1" applyAlignment="1">
      <alignment horizontal="center" wrapText="1"/>
    </xf>
    <xf numFmtId="165" fontId="35" fillId="0" borderId="30" xfId="0" applyNumberFormat="1" applyFont="1" applyBorder="1" applyAlignment="1">
      <alignment horizontal="center" wrapText="1"/>
    </xf>
    <xf numFmtId="0" fontId="35" fillId="0" borderId="9" xfId="0" applyFont="1" applyBorder="1" applyAlignment="1">
      <alignment horizontal="center" wrapText="1"/>
    </xf>
    <xf numFmtId="0" fontId="35" fillId="0" borderId="1" xfId="0" applyFont="1" applyBorder="1" applyAlignment="1">
      <alignment horizontal="center" vertical="top" wrapText="1"/>
    </xf>
    <xf numFmtId="0" fontId="35" fillId="0" borderId="2" xfId="0" applyFont="1" applyBorder="1" applyAlignment="1">
      <alignment vertical="top" wrapText="1"/>
    </xf>
    <xf numFmtId="6" fontId="35" fillId="0" borderId="8" xfId="0" applyNumberFormat="1" applyFont="1" applyBorder="1" applyAlignment="1">
      <alignment horizontal="center" wrapText="1"/>
    </xf>
    <xf numFmtId="6" fontId="35" fillId="0" borderId="32" xfId="0" applyNumberFormat="1" applyFont="1" applyBorder="1" applyAlignment="1">
      <alignment horizontal="center" wrapText="1"/>
    </xf>
    <xf numFmtId="0" fontId="13" fillId="0" borderId="27" xfId="0" applyFont="1" applyBorder="1" applyAlignment="1">
      <alignment horizontal="center" vertical="top"/>
    </xf>
    <xf numFmtId="0" fontId="13" fillId="0" borderId="27" xfId="0" applyFont="1" applyBorder="1" applyAlignment="1">
      <alignment horizontal="left"/>
    </xf>
    <xf numFmtId="0" fontId="13" fillId="0" borderId="61" xfId="0" applyFont="1" applyBorder="1" applyAlignment="1">
      <alignment horizontal="center" vertical="top"/>
    </xf>
    <xf numFmtId="0" fontId="13" fillId="0" borderId="61" xfId="0" applyFont="1" applyBorder="1" applyAlignment="1">
      <alignment horizontal="left"/>
    </xf>
    <xf numFmtId="165" fontId="7" fillId="0" borderId="4" xfId="0" applyNumberFormat="1" applyFont="1" applyBorder="1" applyAlignment="1">
      <alignment horizontal="center" vertical="center" wrapText="1"/>
    </xf>
    <xf numFmtId="0" fontId="7" fillId="0" borderId="11" xfId="0" applyFont="1" applyBorder="1" applyAlignment="1">
      <alignment horizontal="center" wrapText="1"/>
    </xf>
    <xf numFmtId="0" fontId="1" fillId="6" borderId="1" xfId="0" applyFont="1" applyFill="1" applyBorder="1" applyAlignment="1">
      <alignment horizontal="left"/>
    </xf>
    <xf numFmtId="165" fontId="0" fillId="0" borderId="0" xfId="0" applyNumberFormat="1" applyAlignment="1">
      <alignment horizontal="center" wrapText="1"/>
    </xf>
    <xf numFmtId="0" fontId="36" fillId="0" borderId="1" xfId="0" applyFont="1" applyBorder="1" applyAlignment="1">
      <alignment wrapText="1"/>
    </xf>
    <xf numFmtId="0" fontId="20" fillId="12" borderId="27" xfId="0" applyFont="1" applyFill="1" applyBorder="1" applyAlignment="1">
      <alignment horizontal="center" wrapText="1"/>
    </xf>
    <xf numFmtId="0" fontId="20" fillId="13" borderId="1" xfId="0" applyFont="1" applyFill="1" applyBorder="1" applyAlignment="1">
      <alignment horizontal="left" wrapText="1"/>
    </xf>
    <xf numFmtId="0" fontId="0" fillId="0" borderId="1" xfId="0" applyBorder="1" applyAlignment="1">
      <alignment horizontal="left" wrapText="1"/>
    </xf>
    <xf numFmtId="0" fontId="0" fillId="0" borderId="2" xfId="0" applyBorder="1" applyAlignment="1">
      <alignment horizontal="center" vertical="top"/>
    </xf>
    <xf numFmtId="0" fontId="0" fillId="0" borderId="32" xfId="0" applyBorder="1" applyAlignment="1">
      <alignment horizontal="left" wrapText="1"/>
    </xf>
    <xf numFmtId="0" fontId="0" fillId="0" borderId="43" xfId="0" applyBorder="1" applyAlignment="1">
      <alignment horizontal="center" vertical="top"/>
    </xf>
    <xf numFmtId="0" fontId="13" fillId="0" borderId="43" xfId="0" applyFont="1" applyBorder="1" applyAlignment="1">
      <alignment horizontal="left" vertical="center" wrapText="1"/>
    </xf>
    <xf numFmtId="0" fontId="0" fillId="0" borderId="41" xfId="0" applyBorder="1" applyAlignment="1">
      <alignment horizontal="left" wrapText="1"/>
    </xf>
    <xf numFmtId="0" fontId="13" fillId="0" borderId="1" xfId="0" applyFont="1" applyBorder="1" applyAlignment="1">
      <alignment horizontal="left" wrapText="1"/>
    </xf>
    <xf numFmtId="0" fontId="13" fillId="0" borderId="27" xfId="0" applyFont="1" applyBorder="1" applyAlignment="1">
      <alignment horizontal="left" vertical="top" wrapText="1"/>
    </xf>
    <xf numFmtId="165" fontId="12" fillId="0" borderId="4" xfId="0" applyNumberFormat="1" applyFont="1" applyBorder="1" applyAlignment="1">
      <alignment horizontal="center" vertical="center" wrapText="1"/>
    </xf>
    <xf numFmtId="0" fontId="12" fillId="0" borderId="67" xfId="0" applyFont="1" applyBorder="1" applyAlignment="1">
      <alignment wrapText="1"/>
    </xf>
    <xf numFmtId="3" fontId="4" fillId="2" borderId="18" xfId="0" applyNumberFormat="1" applyFont="1" applyFill="1" applyBorder="1" applyAlignment="1">
      <alignment horizontal="left" vertical="top" wrapText="1" shrinkToFit="1"/>
    </xf>
    <xf numFmtId="3" fontId="38" fillId="2" borderId="20" xfId="0" applyNumberFormat="1" applyFont="1" applyFill="1" applyBorder="1" applyAlignment="1">
      <alignment horizontal="left" vertical="top" wrapText="1" shrinkToFit="1"/>
    </xf>
    <xf numFmtId="3" fontId="38" fillId="0" borderId="0" xfId="0" applyNumberFormat="1" applyFont="1" applyAlignment="1">
      <alignment horizontal="left" vertical="top" wrapText="1" shrinkToFit="1"/>
    </xf>
    <xf numFmtId="3" fontId="11" fillId="0" borderId="0" xfId="0" applyNumberFormat="1" applyFont="1" applyAlignment="1">
      <alignment horizontal="left" vertical="top" wrapText="1" shrinkToFit="1"/>
    </xf>
    <xf numFmtId="3" fontId="1" fillId="0" borderId="0" xfId="0" applyNumberFormat="1" applyFont="1" applyAlignment="1">
      <alignment horizontal="left" vertical="top" wrapText="1" shrinkToFit="1"/>
    </xf>
    <xf numFmtId="3" fontId="1" fillId="0" borderId="1" xfId="0" applyNumberFormat="1" applyFont="1" applyBorder="1" applyAlignment="1">
      <alignment horizontal="left" vertical="top" wrapText="1" shrinkToFit="1"/>
    </xf>
    <xf numFmtId="3" fontId="16" fillId="5" borderId="8" xfId="0" applyNumberFormat="1" applyFont="1" applyFill="1" applyBorder="1" applyAlignment="1">
      <alignment vertical="top" wrapText="1" shrinkToFit="1"/>
    </xf>
    <xf numFmtId="165" fontId="16" fillId="5" borderId="1" xfId="0" applyNumberFormat="1" applyFont="1" applyFill="1" applyBorder="1" applyAlignment="1">
      <alignment horizontal="left" wrapText="1" shrinkToFit="1"/>
    </xf>
    <xf numFmtId="3" fontId="39" fillId="0" borderId="0" xfId="0" applyNumberFormat="1" applyFont="1" applyAlignment="1">
      <alignment wrapText="1" shrinkToFit="1"/>
    </xf>
    <xf numFmtId="3" fontId="40" fillId="0" borderId="0" xfId="0" applyNumberFormat="1" applyFont="1" applyAlignment="1">
      <alignment wrapText="1" shrinkToFit="1"/>
    </xf>
    <xf numFmtId="3" fontId="18" fillId="0" borderId="0" xfId="0" applyNumberFormat="1" applyFont="1" applyAlignment="1">
      <alignment wrapText="1" shrinkToFit="1"/>
    </xf>
    <xf numFmtId="3" fontId="18" fillId="0" borderId="1" xfId="0" applyNumberFormat="1" applyFont="1" applyBorder="1" applyAlignment="1">
      <alignment wrapText="1" shrinkToFit="1"/>
    </xf>
    <xf numFmtId="3" fontId="9" fillId="0" borderId="8" xfId="0" applyNumberFormat="1" applyFont="1" applyBorder="1" applyAlignment="1">
      <alignment vertical="top" wrapText="1" shrinkToFit="1"/>
    </xf>
    <xf numFmtId="165" fontId="9" fillId="0" borderId="1" xfId="0" applyNumberFormat="1" applyFont="1" applyBorder="1" applyAlignment="1">
      <alignment horizontal="left" vertical="top" wrapText="1" shrinkToFit="1"/>
    </xf>
    <xf numFmtId="3" fontId="39" fillId="0" borderId="9" xfId="0" applyNumberFormat="1" applyFont="1" applyBorder="1" applyAlignment="1">
      <alignment wrapText="1" shrinkToFit="1"/>
    </xf>
    <xf numFmtId="3" fontId="42" fillId="0" borderId="0" xfId="0" applyNumberFormat="1" applyFont="1" applyAlignment="1">
      <alignment wrapText="1" shrinkToFit="1"/>
    </xf>
    <xf numFmtId="3" fontId="9" fillId="0" borderId="1" xfId="0" applyNumberFormat="1" applyFont="1" applyBorder="1" applyAlignment="1">
      <alignment wrapText="1" shrinkToFit="1"/>
    </xf>
    <xf numFmtId="3" fontId="9" fillId="0" borderId="0" xfId="0" applyNumberFormat="1" applyFont="1" applyAlignment="1">
      <alignment wrapText="1" shrinkToFit="1"/>
    </xf>
    <xf numFmtId="3" fontId="39" fillId="0" borderId="0" xfId="0" applyNumberFormat="1" applyFont="1" applyAlignment="1">
      <alignment vertical="top" wrapText="1" shrinkToFit="1"/>
    </xf>
    <xf numFmtId="165" fontId="42" fillId="0" borderId="1" xfId="0" applyNumberFormat="1" applyFont="1" applyBorder="1" applyAlignment="1">
      <alignment horizontal="left" vertical="top" wrapText="1" shrinkToFit="1"/>
    </xf>
    <xf numFmtId="165" fontId="9" fillId="0" borderId="1" xfId="0" applyNumberFormat="1" applyFont="1" applyBorder="1" applyAlignment="1">
      <alignment horizontal="left" wrapText="1" shrinkToFit="1"/>
    </xf>
    <xf numFmtId="3" fontId="43" fillId="0" borderId="0" xfId="0" applyNumberFormat="1" applyFont="1" applyAlignment="1">
      <alignment wrapText="1" shrinkToFit="1"/>
    </xf>
    <xf numFmtId="3" fontId="42" fillId="0" borderId="8" xfId="0" applyNumberFormat="1" applyFont="1" applyBorder="1" applyAlignment="1">
      <alignment vertical="top" wrapText="1" shrinkToFit="1"/>
    </xf>
    <xf numFmtId="165" fontId="42" fillId="0" borderId="1" xfId="0" applyNumberFormat="1" applyFont="1" applyBorder="1" applyAlignment="1">
      <alignment horizontal="left" wrapText="1" shrinkToFit="1"/>
    </xf>
    <xf numFmtId="165" fontId="43" fillId="0" borderId="1" xfId="0" applyNumberFormat="1" applyFont="1" applyBorder="1" applyAlignment="1">
      <alignment wrapText="1" shrinkToFit="1"/>
    </xf>
    <xf numFmtId="3" fontId="39" fillId="0" borderId="0" xfId="0" applyNumberFormat="1" applyFont="1" applyAlignment="1">
      <alignment horizontal="left" wrapText="1" shrinkToFit="1"/>
    </xf>
    <xf numFmtId="3" fontId="43" fillId="0" borderId="0" xfId="0" applyNumberFormat="1" applyFont="1" applyAlignment="1">
      <alignment horizontal="left" wrapText="1" shrinkToFit="1"/>
    </xf>
    <xf numFmtId="3" fontId="43" fillId="0" borderId="1" xfId="0" applyNumberFormat="1" applyFont="1" applyBorder="1" applyAlignment="1">
      <alignment wrapText="1" shrinkToFit="1"/>
    </xf>
    <xf numFmtId="3" fontId="42" fillId="0" borderId="1" xfId="0" applyNumberFormat="1" applyFont="1" applyBorder="1" applyAlignment="1">
      <alignment wrapText="1" shrinkToFit="1"/>
    </xf>
    <xf numFmtId="3" fontId="9" fillId="0" borderId="8" xfId="0" quotePrefix="1" applyNumberFormat="1" applyFont="1" applyBorder="1" applyAlignment="1">
      <alignment vertical="top" wrapText="1" shrinkToFit="1"/>
    </xf>
    <xf numFmtId="165" fontId="9" fillId="0" borderId="1" xfId="0" applyNumberFormat="1" applyFont="1" applyBorder="1" applyAlignment="1">
      <alignment vertical="top" wrapText="1" shrinkToFit="1"/>
    </xf>
    <xf numFmtId="3" fontId="9" fillId="0" borderId="0" xfId="0" applyNumberFormat="1" applyFont="1" applyAlignment="1">
      <alignment vertical="top" wrapText="1" shrinkToFit="1"/>
    </xf>
    <xf numFmtId="3" fontId="9" fillId="0" borderId="1" xfId="0" applyNumberFormat="1" applyFont="1" applyBorder="1" applyAlignment="1">
      <alignment vertical="top" wrapText="1" shrinkToFit="1"/>
    </xf>
    <xf numFmtId="3" fontId="1" fillId="3" borderId="10" xfId="0" applyNumberFormat="1" applyFont="1" applyFill="1" applyBorder="1" applyAlignment="1">
      <alignment vertical="top" wrapText="1" shrinkToFit="1"/>
    </xf>
    <xf numFmtId="165" fontId="1" fillId="3" borderId="21" xfId="0" applyNumberFormat="1" applyFont="1" applyFill="1" applyBorder="1" applyAlignment="1">
      <alignment horizontal="left" wrapText="1" shrinkToFit="1"/>
    </xf>
    <xf numFmtId="3" fontId="44" fillId="3" borderId="11" xfId="0" applyNumberFormat="1" applyFont="1" applyFill="1" applyBorder="1" applyAlignment="1">
      <alignment wrapText="1" shrinkToFit="1"/>
    </xf>
    <xf numFmtId="3" fontId="44" fillId="0" borderId="0" xfId="0" applyNumberFormat="1" applyFont="1" applyAlignment="1">
      <alignment wrapText="1" shrinkToFit="1"/>
    </xf>
    <xf numFmtId="3" fontId="5" fillId="0" borderId="0" xfId="0" applyNumberFormat="1" applyFont="1" applyAlignment="1">
      <alignment wrapText="1" shrinkToFit="1"/>
    </xf>
    <xf numFmtId="3" fontId="1" fillId="0" borderId="0" xfId="0" applyNumberFormat="1" applyFont="1" applyAlignment="1">
      <alignment wrapText="1" shrinkToFit="1"/>
    </xf>
    <xf numFmtId="3" fontId="1" fillId="0" borderId="27" xfId="0" applyNumberFormat="1" applyFont="1" applyBorder="1" applyAlignment="1">
      <alignment wrapText="1" shrinkToFit="1"/>
    </xf>
    <xf numFmtId="3" fontId="0" fillId="0" borderId="0" xfId="0" applyNumberFormat="1" applyAlignment="1">
      <alignment vertical="top" wrapText="1" shrinkToFit="1"/>
    </xf>
    <xf numFmtId="165" fontId="0" fillId="0" borderId="0" xfId="0" applyNumberFormat="1" applyAlignment="1">
      <alignment horizontal="left" wrapText="1" shrinkToFit="1"/>
    </xf>
    <xf numFmtId="3" fontId="45" fillId="0" borderId="0" xfId="0" applyNumberFormat="1" applyFont="1" applyAlignment="1">
      <alignment wrapText="1" shrinkToFit="1"/>
    </xf>
    <xf numFmtId="3" fontId="12" fillId="0" borderId="0" xfId="0" applyNumberFormat="1" applyFont="1" applyAlignment="1">
      <alignment wrapText="1" shrinkToFit="1"/>
    </xf>
    <xf numFmtId="3" fontId="0" fillId="0" borderId="0" xfId="0" applyNumberFormat="1" applyAlignment="1">
      <alignment wrapText="1" shrinkToFit="1"/>
    </xf>
    <xf numFmtId="3" fontId="16" fillId="5" borderId="18" xfId="0" applyNumberFormat="1" applyFont="1" applyFill="1" applyBorder="1" applyAlignment="1">
      <alignment vertical="top" wrapText="1" shrinkToFit="1"/>
    </xf>
    <xf numFmtId="165" fontId="16" fillId="5" borderId="19" xfId="0" applyNumberFormat="1" applyFont="1" applyFill="1" applyBorder="1" applyAlignment="1">
      <alignment horizontal="left" wrapText="1" shrinkToFit="1"/>
    </xf>
    <xf numFmtId="3" fontId="44" fillId="5" borderId="20" xfId="0" applyNumberFormat="1" applyFont="1" applyFill="1" applyBorder="1" applyAlignment="1">
      <alignment wrapText="1" shrinkToFit="1"/>
    </xf>
    <xf numFmtId="3" fontId="18" fillId="0" borderId="39" xfId="0" applyNumberFormat="1" applyFont="1" applyBorder="1" applyAlignment="1">
      <alignment wrapText="1" shrinkToFit="1"/>
    </xf>
    <xf numFmtId="0" fontId="9" fillId="0" borderId="8" xfId="0" applyFont="1" applyBorder="1"/>
    <xf numFmtId="165" fontId="9" fillId="0" borderId="1" xfId="0" applyNumberFormat="1" applyFont="1" applyBorder="1" applyAlignment="1">
      <alignment horizontal="left" vertical="center" wrapText="1"/>
    </xf>
    <xf numFmtId="0" fontId="46" fillId="0" borderId="85" xfId="0" applyFont="1" applyBorder="1" applyAlignment="1">
      <alignment vertical="center"/>
    </xf>
    <xf numFmtId="0" fontId="46" fillId="0" borderId="0" xfId="0" applyFont="1" applyAlignment="1">
      <alignment vertical="center"/>
    </xf>
    <xf numFmtId="0" fontId="47" fillId="0" borderId="0" xfId="0" quotePrefix="1" applyFont="1" applyAlignment="1">
      <alignment vertical="center"/>
    </xf>
    <xf numFmtId="165" fontId="42" fillId="0" borderId="1" xfId="0" applyNumberFormat="1" applyFont="1" applyBorder="1" applyAlignment="1">
      <alignment horizontal="left" vertical="center" wrapText="1" shrinkToFit="1"/>
    </xf>
    <xf numFmtId="165" fontId="9" fillId="0" borderId="1" xfId="0" applyNumberFormat="1" applyFont="1" applyBorder="1" applyAlignment="1">
      <alignment horizontal="left" vertical="center" wrapText="1" shrinkToFit="1"/>
    </xf>
    <xf numFmtId="165" fontId="42" fillId="0" borderId="1" xfId="0" applyNumberFormat="1" applyFont="1" applyBorder="1" applyAlignment="1">
      <alignment horizontal="left" vertical="top" wrapText="1"/>
    </xf>
    <xf numFmtId="0" fontId="48" fillId="0" borderId="85" xfId="0" applyFont="1" applyBorder="1" applyAlignment="1">
      <alignment vertical="center"/>
    </xf>
    <xf numFmtId="0" fontId="49" fillId="0" borderId="0" xfId="0" applyFont="1" applyAlignment="1">
      <alignment vertical="center"/>
    </xf>
    <xf numFmtId="0" fontId="41" fillId="0" borderId="8" xfId="0" applyFont="1" applyBorder="1"/>
    <xf numFmtId="3" fontId="45" fillId="0" borderId="9" xfId="0" applyNumberFormat="1" applyFont="1" applyBorder="1" applyAlignment="1">
      <alignment wrapText="1" shrinkToFit="1"/>
    </xf>
    <xf numFmtId="0" fontId="41" fillId="19" borderId="8" xfId="0" applyFont="1" applyFill="1" applyBorder="1"/>
    <xf numFmtId="0" fontId="9" fillId="0" borderId="8" xfId="0" applyFont="1" applyBorder="1" applyAlignment="1">
      <alignment vertical="top"/>
    </xf>
    <xf numFmtId="165" fontId="42" fillId="0" borderId="1" xfId="0" applyNumberFormat="1" applyFont="1" applyBorder="1" applyAlignment="1">
      <alignment horizontal="left" wrapText="1"/>
    </xf>
    <xf numFmtId="165" fontId="43" fillId="0" borderId="0" xfId="0" applyNumberFormat="1" applyFont="1" applyAlignment="1">
      <alignment horizontal="center" wrapText="1"/>
    </xf>
    <xf numFmtId="3" fontId="1" fillId="3" borderId="17" xfId="0" applyNumberFormat="1" applyFont="1" applyFill="1" applyBorder="1" applyAlignment="1">
      <alignment vertical="top" wrapText="1" shrinkToFit="1"/>
    </xf>
    <xf numFmtId="165" fontId="1" fillId="3" borderId="21" xfId="0" applyNumberFormat="1" applyFont="1" applyFill="1" applyBorder="1" applyAlignment="1">
      <alignment horizontal="left" vertical="center" wrapText="1" shrinkToFit="1"/>
    </xf>
    <xf numFmtId="3" fontId="12" fillId="3" borderId="13" xfId="0" applyNumberFormat="1" applyFont="1" applyFill="1" applyBorder="1" applyAlignment="1">
      <alignment wrapText="1" shrinkToFit="1"/>
    </xf>
    <xf numFmtId="3" fontId="0" fillId="0" borderId="1" xfId="0" applyNumberFormat="1" applyBorder="1" applyAlignment="1">
      <alignment wrapText="1" shrinkToFit="1"/>
    </xf>
    <xf numFmtId="3" fontId="1" fillId="0" borderId="52" xfId="0" applyNumberFormat="1" applyFont="1" applyBorder="1" applyAlignment="1">
      <alignment vertical="top" wrapText="1" shrinkToFit="1"/>
    </xf>
    <xf numFmtId="165" fontId="1" fillId="0" borderId="86" xfId="0" applyNumberFormat="1" applyFont="1" applyBorder="1" applyAlignment="1">
      <alignment horizontal="left" vertical="center" wrapText="1" shrinkToFit="1"/>
    </xf>
    <xf numFmtId="3" fontId="12" fillId="0" borderId="85" xfId="0" applyNumberFormat="1" applyFont="1" applyBorder="1" applyAlignment="1">
      <alignment wrapText="1" shrinkToFit="1"/>
    </xf>
    <xf numFmtId="3" fontId="0" fillId="0" borderId="27" xfId="0" applyNumberFormat="1" applyBorder="1" applyAlignment="1">
      <alignment wrapText="1" shrinkToFit="1"/>
    </xf>
    <xf numFmtId="3" fontId="4" fillId="3" borderId="22" xfId="0" applyNumberFormat="1" applyFont="1" applyFill="1" applyBorder="1" applyAlignment="1">
      <alignment vertical="top" wrapText="1" shrinkToFit="1"/>
    </xf>
    <xf numFmtId="165" fontId="4" fillId="3" borderId="45" xfId="0" applyNumberFormat="1" applyFont="1" applyFill="1" applyBorder="1" applyAlignment="1">
      <alignment horizontal="left" vertical="center" wrapText="1" shrinkToFit="1"/>
    </xf>
    <xf numFmtId="3" fontId="11" fillId="3" borderId="23" xfId="0" applyNumberFormat="1" applyFont="1" applyFill="1" applyBorder="1" applyAlignment="1">
      <alignment horizontal="left" wrapText="1" shrinkToFit="1"/>
    </xf>
    <xf numFmtId="3" fontId="11" fillId="0" borderId="0" xfId="0" applyNumberFormat="1" applyFont="1" applyAlignment="1">
      <alignment horizontal="left" wrapText="1" shrinkToFit="1"/>
    </xf>
    <xf numFmtId="3" fontId="1" fillId="5" borderId="2" xfId="0" applyNumberFormat="1" applyFont="1" applyFill="1" applyBorder="1" applyAlignment="1">
      <alignment vertical="top" wrapText="1" shrinkToFit="1"/>
    </xf>
    <xf numFmtId="165" fontId="0" fillId="5" borderId="37" xfId="0" applyNumberFormat="1" applyFill="1" applyBorder="1" applyAlignment="1">
      <alignment horizontal="left" wrapText="1" shrinkToFit="1"/>
    </xf>
    <xf numFmtId="165" fontId="0" fillId="5" borderId="37" xfId="0" applyNumberFormat="1" applyFill="1" applyBorder="1" applyAlignment="1">
      <alignment horizontal="left" vertical="top" wrapText="1" shrinkToFit="1"/>
    </xf>
    <xf numFmtId="3" fontId="50" fillId="5" borderId="32" xfId="0" applyNumberFormat="1" applyFont="1" applyFill="1" applyBorder="1" applyAlignment="1">
      <alignment wrapText="1" shrinkToFit="1"/>
    </xf>
    <xf numFmtId="3" fontId="50" fillId="0" borderId="0" xfId="0" applyNumberFormat="1" applyFont="1" applyAlignment="1">
      <alignment wrapText="1" shrinkToFit="1"/>
    </xf>
    <xf numFmtId="3" fontId="0" fillId="0" borderId="62" xfId="0" applyNumberFormat="1" applyBorder="1" applyAlignment="1">
      <alignment vertical="top" wrapText="1" shrinkToFit="1"/>
    </xf>
    <xf numFmtId="3" fontId="0" fillId="0" borderId="40" xfId="0" applyNumberFormat="1" applyBorder="1" applyAlignment="1">
      <alignment vertical="top" wrapText="1" shrinkToFit="1"/>
    </xf>
    <xf numFmtId="165" fontId="0" fillId="0" borderId="31" xfId="0" applyNumberFormat="1" applyBorder="1" applyAlignment="1">
      <alignment horizontal="left" wrapText="1" shrinkToFit="1"/>
    </xf>
    <xf numFmtId="3" fontId="0" fillId="0" borderId="1" xfId="0" applyNumberFormat="1" applyBorder="1" applyAlignment="1">
      <alignment vertical="top" wrapText="1" shrinkToFit="1"/>
    </xf>
    <xf numFmtId="165" fontId="0" fillId="0" borderId="1" xfId="0" applyNumberFormat="1" applyBorder="1" applyAlignment="1">
      <alignment horizontal="left" wrapText="1" shrinkToFit="1"/>
    </xf>
    <xf numFmtId="3" fontId="45" fillId="0" borderId="2" xfId="0" applyNumberFormat="1" applyFont="1" applyBorder="1" applyAlignment="1">
      <alignment wrapText="1" shrinkToFit="1"/>
    </xf>
    <xf numFmtId="3" fontId="7" fillId="0" borderId="51" xfId="0" applyNumberFormat="1" applyFont="1" applyBorder="1" applyAlignment="1">
      <alignment wrapText="1" shrinkToFit="1"/>
    </xf>
    <xf numFmtId="3" fontId="7" fillId="0" borderId="87" xfId="0" applyNumberFormat="1" applyFont="1" applyBorder="1" applyAlignment="1">
      <alignment wrapText="1" shrinkToFit="1"/>
    </xf>
    <xf numFmtId="3" fontId="7" fillId="0" borderId="9" xfId="0" applyNumberFormat="1" applyFont="1" applyBorder="1" applyAlignment="1">
      <alignment wrapText="1" shrinkToFit="1"/>
    </xf>
    <xf numFmtId="3" fontId="7" fillId="0" borderId="9" xfId="0" applyNumberFormat="1" applyFont="1" applyBorder="1" applyAlignment="1">
      <alignment vertical="top" wrapText="1" shrinkToFit="1"/>
    </xf>
    <xf numFmtId="3" fontId="7" fillId="0" borderId="9" xfId="0" applyNumberFormat="1" applyFont="1" applyBorder="1" applyAlignment="1">
      <alignment horizontal="left" wrapText="1" shrinkToFit="1"/>
    </xf>
    <xf numFmtId="3" fontId="7" fillId="5" borderId="9" xfId="0" applyNumberFormat="1" applyFont="1" applyFill="1" applyBorder="1" applyAlignment="1">
      <alignment wrapText="1" shrinkToFit="1"/>
    </xf>
    <xf numFmtId="0" fontId="37" fillId="0" borderId="85" xfId="0" applyFont="1" applyBorder="1" applyAlignment="1">
      <alignment vertical="center"/>
    </xf>
    <xf numFmtId="3" fontId="7" fillId="0" borderId="9" xfId="0" applyNumberFormat="1" applyFont="1" applyBorder="1" applyAlignment="1">
      <alignment horizontal="left" vertical="top" wrapText="1" shrinkToFit="1"/>
    </xf>
    <xf numFmtId="0" fontId="12" fillId="0" borderId="9" xfId="0" applyFont="1" applyBorder="1" applyAlignment="1">
      <alignment vertical="center"/>
    </xf>
    <xf numFmtId="3" fontId="7" fillId="0" borderId="0" xfId="0" applyNumberFormat="1" applyFont="1" applyAlignment="1">
      <alignment wrapText="1" shrinkToFit="1"/>
    </xf>
    <xf numFmtId="3" fontId="7" fillId="0" borderId="9" xfId="0" applyNumberFormat="1" applyFont="1" applyBorder="1" applyAlignment="1">
      <alignment shrinkToFit="1"/>
    </xf>
    <xf numFmtId="6" fontId="7" fillId="0" borderId="10" xfId="0" applyNumberFormat="1" applyFont="1" applyBorder="1" applyAlignment="1">
      <alignment horizontal="center" vertical="top" wrapText="1"/>
    </xf>
    <xf numFmtId="0" fontId="7" fillId="0" borderId="11" xfId="0" applyFont="1" applyBorder="1" applyAlignment="1">
      <alignment horizontal="center" vertical="top" wrapText="1"/>
    </xf>
    <xf numFmtId="164" fontId="7" fillId="0" borderId="26" xfId="0" applyNumberFormat="1" applyFont="1" applyBorder="1" applyAlignment="1">
      <alignment horizontal="center" wrapText="1"/>
    </xf>
    <xf numFmtId="164" fontId="7" fillId="0" borderId="10" xfId="0" applyNumberFormat="1" applyFont="1" applyBorder="1" applyAlignment="1">
      <alignment horizontal="center" wrapText="1"/>
    </xf>
    <xf numFmtId="166" fontId="30" fillId="16" borderId="69" xfId="0" applyNumberFormat="1" applyFont="1" applyFill="1" applyBorder="1" applyAlignment="1">
      <alignment horizontal="center" wrapText="1"/>
    </xf>
    <xf numFmtId="3" fontId="0" fillId="0" borderId="42" xfId="0" applyNumberFormat="1" applyBorder="1" applyAlignment="1">
      <alignment horizontal="center" wrapText="1"/>
    </xf>
    <xf numFmtId="165" fontId="1" fillId="2" borderId="19" xfId="0" applyNumberFormat="1" applyFont="1" applyFill="1" applyBorder="1" applyAlignment="1">
      <alignment horizontal="left" vertical="top" wrapText="1" shrinkToFit="1"/>
    </xf>
    <xf numFmtId="0" fontId="8" fillId="6" borderId="1" xfId="0" applyFont="1" applyFill="1" applyBorder="1" applyAlignment="1">
      <alignment horizontal="left" vertical="top" wrapText="1"/>
    </xf>
    <xf numFmtId="0" fontId="1" fillId="2" borderId="47" xfId="0" applyFont="1" applyFill="1" applyBorder="1" applyAlignment="1">
      <alignment horizontal="center" vertical="top" wrapText="1"/>
    </xf>
    <xf numFmtId="0" fontId="1" fillId="2" borderId="23" xfId="0" applyFont="1" applyFill="1" applyBorder="1" applyAlignment="1">
      <alignment horizontal="center" vertical="top" wrapText="1"/>
    </xf>
    <xf numFmtId="0" fontId="1" fillId="2" borderId="22" xfId="0" applyFont="1" applyFill="1" applyBorder="1" applyAlignment="1">
      <alignment horizontal="center" vertical="top" wrapText="1"/>
    </xf>
    <xf numFmtId="0" fontId="1" fillId="2" borderId="55" xfId="0" applyFont="1" applyFill="1" applyBorder="1" applyAlignment="1">
      <alignment horizontal="center" vertical="top" wrapText="1"/>
    </xf>
    <xf numFmtId="0" fontId="1" fillId="2" borderId="56" xfId="0" applyFont="1" applyFill="1" applyBorder="1" applyAlignment="1">
      <alignment horizontal="center" vertical="top" wrapText="1"/>
    </xf>
    <xf numFmtId="0" fontId="16" fillId="5" borderId="2" xfId="0" applyFont="1" applyFill="1" applyBorder="1" applyAlignment="1">
      <alignment horizontal="left" wrapText="1"/>
    </xf>
    <xf numFmtId="0" fontId="16" fillId="5" borderId="37" xfId="0" applyFont="1" applyFill="1" applyBorder="1" applyAlignment="1">
      <alignment horizontal="left" wrapText="1"/>
    </xf>
    <xf numFmtId="0" fontId="16" fillId="5" borderId="32" xfId="0" applyFont="1" applyFill="1" applyBorder="1" applyAlignment="1">
      <alignment horizontal="left" wrapText="1"/>
    </xf>
    <xf numFmtId="0" fontId="13" fillId="0" borderId="2" xfId="0" applyFont="1" applyBorder="1" applyAlignment="1">
      <alignment horizontal="left" vertical="center"/>
    </xf>
    <xf numFmtId="0" fontId="0" fillId="0" borderId="37" xfId="0" applyBorder="1" applyAlignment="1">
      <alignment horizontal="left" vertical="center"/>
    </xf>
    <xf numFmtId="0" fontId="0" fillId="0" borderId="32" xfId="0" applyBorder="1" applyAlignment="1">
      <alignment horizontal="left" vertical="center"/>
    </xf>
    <xf numFmtId="0" fontId="0" fillId="0" borderId="1" xfId="0" applyBorder="1" applyAlignment="1">
      <alignment horizontal="left" vertical="top" wrapText="1"/>
    </xf>
    <xf numFmtId="0" fontId="22" fillId="12" borderId="2" xfId="0" applyFont="1" applyFill="1" applyBorder="1" applyAlignment="1">
      <alignment horizontal="left" wrapText="1"/>
    </xf>
    <xf numFmtId="0" fontId="22" fillId="12" borderId="37" xfId="0" applyFont="1" applyFill="1" applyBorder="1" applyAlignment="1">
      <alignment horizontal="left" wrapText="1"/>
    </xf>
    <xf numFmtId="0" fontId="22" fillId="12" borderId="32" xfId="0" applyFont="1" applyFill="1" applyBorder="1" applyAlignment="1">
      <alignment horizontal="left" wrapText="1"/>
    </xf>
    <xf numFmtId="0" fontId="8" fillId="13" borderId="2" xfId="0" applyFont="1" applyFill="1" applyBorder="1" applyAlignment="1">
      <alignment horizontal="left" vertical="top" wrapText="1"/>
    </xf>
    <xf numFmtId="0" fontId="0" fillId="0" borderId="37" xfId="0" applyBorder="1" applyAlignment="1">
      <alignment horizontal="left" vertical="top" wrapText="1"/>
    </xf>
    <xf numFmtId="0" fontId="0" fillId="0" borderId="32" xfId="0" applyBorder="1" applyAlignment="1">
      <alignment horizontal="left" vertical="top" wrapText="1"/>
    </xf>
    <xf numFmtId="0" fontId="8" fillId="6" borderId="2" xfId="0" applyFont="1" applyFill="1" applyBorder="1" applyAlignment="1">
      <alignment horizontal="left" vertical="top" wrapText="1"/>
    </xf>
    <xf numFmtId="0" fontId="8" fillId="6" borderId="37" xfId="0" applyFont="1" applyFill="1" applyBorder="1" applyAlignment="1">
      <alignment horizontal="left" vertical="top" wrapText="1"/>
    </xf>
    <xf numFmtId="0" fontId="8" fillId="6" borderId="32" xfId="0" applyFont="1" applyFill="1" applyBorder="1" applyAlignment="1">
      <alignment horizontal="left" vertical="top" wrapText="1"/>
    </xf>
    <xf numFmtId="0" fontId="20" fillId="12" borderId="1" xfId="0" applyFont="1" applyFill="1" applyBorder="1" applyAlignment="1">
      <alignment horizontal="left" wrapText="1"/>
    </xf>
    <xf numFmtId="0" fontId="13" fillId="0" borderId="1" xfId="0" applyFont="1" applyBorder="1" applyAlignment="1">
      <alignment horizontal="left" vertical="top" wrapText="1"/>
    </xf>
    <xf numFmtId="0" fontId="8" fillId="13" borderId="1" xfId="0" applyFont="1" applyFill="1" applyBorder="1" applyAlignment="1">
      <alignment horizontal="left" vertical="top" wrapText="1"/>
    </xf>
    <xf numFmtId="0" fontId="1" fillId="5" borderId="40" xfId="0" applyFont="1" applyFill="1" applyBorder="1" applyAlignment="1">
      <alignment horizontal="left" wrapText="1"/>
    </xf>
    <xf numFmtId="0" fontId="1" fillId="5" borderId="31" xfId="0" applyFont="1" applyFill="1" applyBorder="1" applyAlignment="1">
      <alignment horizontal="left" wrapText="1"/>
    </xf>
    <xf numFmtId="0" fontId="1" fillId="5" borderId="51" xfId="0" applyFont="1" applyFill="1" applyBorder="1" applyAlignment="1">
      <alignment horizontal="left" wrapText="1"/>
    </xf>
    <xf numFmtId="0" fontId="1" fillId="5" borderId="1" xfId="0" applyFont="1" applyFill="1" applyBorder="1" applyAlignment="1">
      <alignment horizontal="left" wrapText="1"/>
    </xf>
    <xf numFmtId="0" fontId="13" fillId="0" borderId="2" xfId="0" applyFont="1" applyBorder="1" applyAlignment="1">
      <alignment horizontal="left" vertical="top" wrapText="1"/>
    </xf>
    <xf numFmtId="0" fontId="13" fillId="0" borderId="37" xfId="0" applyFont="1" applyBorder="1" applyAlignment="1">
      <alignment horizontal="left" vertical="top" wrapText="1"/>
    </xf>
    <xf numFmtId="0" fontId="13" fillId="0" borderId="32" xfId="0" applyFont="1" applyBorder="1" applyAlignment="1">
      <alignment horizontal="left" vertical="top" wrapText="1"/>
    </xf>
    <xf numFmtId="0" fontId="13" fillId="0" borderId="37" xfId="0" applyFont="1" applyBorder="1" applyAlignment="1">
      <alignment horizontal="left" vertical="center"/>
    </xf>
    <xf numFmtId="0" fontId="13" fillId="0" borderId="32" xfId="0" applyFont="1" applyBorder="1" applyAlignment="1">
      <alignment horizontal="left" vertical="center"/>
    </xf>
    <xf numFmtId="0" fontId="24" fillId="0" borderId="2" xfId="0" applyFont="1" applyBorder="1" applyAlignment="1">
      <alignment horizontal="center" vertical="center"/>
    </xf>
    <xf numFmtId="0" fontId="24" fillId="0" borderId="37" xfId="0" applyFont="1" applyBorder="1" applyAlignment="1">
      <alignment horizontal="center" vertical="center"/>
    </xf>
    <xf numFmtId="0" fontId="24" fillId="0" borderId="32" xfId="0" applyFont="1" applyBorder="1" applyAlignment="1">
      <alignment horizontal="center" vertical="center"/>
    </xf>
    <xf numFmtId="0" fontId="13" fillId="0" borderId="2" xfId="0" applyFont="1" applyBorder="1" applyAlignment="1">
      <alignment horizontal="center" vertical="center"/>
    </xf>
    <xf numFmtId="0" fontId="13" fillId="0" borderId="37" xfId="0" applyFont="1" applyBorder="1" applyAlignment="1">
      <alignment horizontal="center" vertical="center"/>
    </xf>
    <xf numFmtId="0" fontId="13" fillId="0" borderId="32" xfId="0" applyFont="1" applyBorder="1" applyAlignment="1">
      <alignment horizontal="center" vertical="center"/>
    </xf>
    <xf numFmtId="0" fontId="8" fillId="13" borderId="37" xfId="0" applyFont="1" applyFill="1" applyBorder="1" applyAlignment="1">
      <alignment horizontal="left" vertical="top" wrapText="1"/>
    </xf>
    <xf numFmtId="0" fontId="8" fillId="13" borderId="32" xfId="0" applyFont="1" applyFill="1" applyBorder="1" applyAlignment="1">
      <alignment horizontal="left" vertical="top" wrapText="1"/>
    </xf>
    <xf numFmtId="0" fontId="7" fillId="0" borderId="1" xfId="0" applyFont="1" applyBorder="1" applyAlignment="1">
      <alignment horizontal="left" vertical="top" wrapText="1"/>
    </xf>
    <xf numFmtId="49" fontId="30" fillId="16" borderId="78" xfId="0" applyNumberFormat="1" applyFont="1" applyFill="1" applyBorder="1" applyAlignment="1">
      <alignment horizontal="left" vertical="center"/>
    </xf>
    <xf numFmtId="0" fontId="30" fillId="16" borderId="79" xfId="0" applyFont="1" applyFill="1" applyBorder="1" applyAlignment="1">
      <alignment horizontal="center" vertical="center"/>
    </xf>
    <xf numFmtId="0" fontId="30" fillId="16" borderId="80" xfId="0" applyFont="1" applyFill="1" applyBorder="1" applyAlignment="1">
      <alignment horizontal="center" vertical="center"/>
    </xf>
    <xf numFmtId="0" fontId="32" fillId="18" borderId="75" xfId="0" applyFont="1" applyFill="1" applyBorder="1" applyAlignment="1">
      <alignment horizontal="left" vertical="top" wrapText="1"/>
    </xf>
    <xf numFmtId="0" fontId="32" fillId="18" borderId="76" xfId="0" applyFont="1" applyFill="1" applyBorder="1" applyAlignment="1">
      <alignment horizontal="left" vertical="top" wrapText="1"/>
    </xf>
    <xf numFmtId="0" fontId="32" fillId="18" borderId="77" xfId="0" applyFont="1" applyFill="1" applyBorder="1" applyAlignment="1">
      <alignment horizontal="left" vertical="top" wrapText="1"/>
    </xf>
    <xf numFmtId="49" fontId="33" fillId="16" borderId="75" xfId="0" applyNumberFormat="1" applyFont="1" applyFill="1" applyBorder="1" applyAlignment="1">
      <alignment horizontal="left" vertical="center"/>
    </xf>
    <xf numFmtId="0" fontId="33" fillId="16" borderId="76" xfId="0" applyFont="1" applyFill="1" applyBorder="1" applyAlignment="1">
      <alignment horizontal="left" vertical="center"/>
    </xf>
    <xf numFmtId="0" fontId="33" fillId="16" borderId="77" xfId="0" applyFont="1" applyFill="1" applyBorder="1" applyAlignment="1">
      <alignment horizontal="left" vertical="center"/>
    </xf>
    <xf numFmtId="0" fontId="33" fillId="16" borderId="78" xfId="0" applyFont="1" applyFill="1" applyBorder="1" applyAlignment="1">
      <alignment horizontal="left" vertical="center"/>
    </xf>
    <xf numFmtId="0" fontId="33" fillId="16" borderId="79" xfId="0" applyFont="1" applyFill="1" applyBorder="1" applyAlignment="1">
      <alignment horizontal="center" vertical="center"/>
    </xf>
    <xf numFmtId="0" fontId="33" fillId="16" borderId="80" xfId="0" applyFont="1" applyFill="1" applyBorder="1" applyAlignment="1">
      <alignment horizontal="center" vertical="center"/>
    </xf>
    <xf numFmtId="0" fontId="7" fillId="11" borderId="2" xfId="0" applyFont="1" applyFill="1" applyBorder="1" applyAlignment="1">
      <alignment horizontal="left" vertical="center"/>
    </xf>
    <xf numFmtId="0" fontId="7" fillId="11" borderId="37" xfId="0" applyFont="1" applyFill="1" applyBorder="1" applyAlignment="1">
      <alignment horizontal="left" vertical="center"/>
    </xf>
    <xf numFmtId="0" fontId="7" fillId="11" borderId="32" xfId="0" applyFont="1" applyFill="1" applyBorder="1" applyAlignment="1">
      <alignment horizontal="left" vertical="center"/>
    </xf>
    <xf numFmtId="0" fontId="13" fillId="0" borderId="1" xfId="0" applyFont="1" applyBorder="1" applyAlignment="1">
      <alignment horizontal="center" vertical="center"/>
    </xf>
    <xf numFmtId="0" fontId="16" fillId="5" borderId="1" xfId="0" applyFont="1" applyFill="1" applyBorder="1" applyAlignment="1">
      <alignment horizontal="left" wrapText="1"/>
    </xf>
    <xf numFmtId="0" fontId="1" fillId="2" borderId="63" xfId="0" applyFont="1" applyFill="1" applyBorder="1" applyAlignment="1">
      <alignment horizontal="center" vertical="top" wrapText="1"/>
    </xf>
    <xf numFmtId="0" fontId="20" fillId="15" borderId="22" xfId="0" applyFont="1" applyFill="1" applyBorder="1" applyAlignment="1">
      <alignment horizontal="center" vertical="top" wrapText="1"/>
    </xf>
    <xf numFmtId="0" fontId="20" fillId="15" borderId="23" xfId="0" applyFont="1" applyFill="1" applyBorder="1" applyAlignment="1">
      <alignment horizontal="center" vertical="top" wrapText="1"/>
    </xf>
    <xf numFmtId="0" fontId="13" fillId="0" borderId="1" xfId="0" applyFont="1" applyBorder="1" applyAlignment="1">
      <alignment horizontal="left"/>
    </xf>
    <xf numFmtId="0" fontId="13" fillId="0" borderId="1" xfId="0" applyFont="1" applyBorder="1" applyAlignment="1">
      <alignment horizontal="left" vertical="center"/>
    </xf>
    <xf numFmtId="0" fontId="13" fillId="0" borderId="2" xfId="0" applyFont="1" applyBorder="1" applyAlignment="1">
      <alignment horizontal="left" vertical="top"/>
    </xf>
    <xf numFmtId="0" fontId="13" fillId="0" borderId="37" xfId="0" applyFont="1" applyBorder="1" applyAlignment="1">
      <alignment horizontal="left" vertical="top"/>
    </xf>
    <xf numFmtId="0" fontId="13" fillId="0" borderId="32" xfId="0" applyFont="1" applyBorder="1" applyAlignment="1">
      <alignment horizontal="left" vertical="top"/>
    </xf>
    <xf numFmtId="0" fontId="13" fillId="0" borderId="43" xfId="0" applyFont="1" applyBorder="1" applyAlignment="1">
      <alignment horizontal="left"/>
    </xf>
    <xf numFmtId="0" fontId="13" fillId="0" borderId="81" xfId="0" applyFont="1" applyBorder="1" applyAlignment="1">
      <alignment horizontal="left"/>
    </xf>
    <xf numFmtId="0" fontId="13" fillId="0" borderId="41" xfId="0" applyFont="1" applyBorder="1" applyAlignment="1">
      <alignment horizontal="left"/>
    </xf>
    <xf numFmtId="0" fontId="13" fillId="0" borderId="82" xfId="0" applyFont="1" applyBorder="1" applyAlignment="1">
      <alignment horizontal="left" wrapText="1"/>
    </xf>
    <xf numFmtId="0" fontId="13" fillId="0" borderId="83" xfId="0" applyFont="1" applyBorder="1" applyAlignment="1">
      <alignment horizontal="left" wrapText="1"/>
    </xf>
    <xf numFmtId="0" fontId="13" fillId="0" borderId="84" xfId="0" applyFont="1" applyBorder="1" applyAlignment="1">
      <alignment horizontal="left" wrapText="1"/>
    </xf>
    <xf numFmtId="0" fontId="1" fillId="2" borderId="14" xfId="0" applyFont="1" applyFill="1" applyBorder="1" applyAlignment="1">
      <alignment horizontal="center" vertical="top" wrapText="1"/>
    </xf>
    <xf numFmtId="0" fontId="13" fillId="0" borderId="2" xfId="0" applyFont="1" applyBorder="1" applyAlignment="1">
      <alignment horizontal="left" wrapText="1"/>
    </xf>
    <xf numFmtId="0" fontId="13" fillId="0" borderId="37" xfId="0" applyFont="1" applyBorder="1" applyAlignment="1">
      <alignment horizontal="left" wrapText="1"/>
    </xf>
    <xf numFmtId="0" fontId="13" fillId="0" borderId="32" xfId="0" applyFont="1" applyBorder="1" applyAlignment="1">
      <alignment horizontal="left" wrapText="1"/>
    </xf>
    <xf numFmtId="0" fontId="0" fillId="0" borderId="2" xfId="0" applyBorder="1" applyAlignment="1">
      <alignment horizontal="left" vertical="top" wrapText="1"/>
    </xf>
    <xf numFmtId="0" fontId="13" fillId="0" borderId="2" xfId="0" applyFont="1" applyBorder="1" applyAlignment="1">
      <alignment horizontal="left" vertical="center" wrapText="1"/>
    </xf>
    <xf numFmtId="0" fontId="13" fillId="0" borderId="37" xfId="0" applyFont="1" applyBorder="1" applyAlignment="1">
      <alignment horizontal="left" vertical="center" wrapText="1"/>
    </xf>
    <xf numFmtId="0" fontId="13" fillId="0" borderId="32" xfId="0" applyFont="1" applyBorder="1" applyAlignment="1">
      <alignment horizontal="left" vertical="center" wrapText="1"/>
    </xf>
    <xf numFmtId="0" fontId="9" fillId="0" borderId="2" xfId="0" applyFont="1" applyBorder="1" applyAlignment="1">
      <alignment horizontal="left" vertical="top" wrapText="1"/>
    </xf>
    <xf numFmtId="0" fontId="9" fillId="0" borderId="37" xfId="0" applyFont="1" applyBorder="1" applyAlignment="1">
      <alignment horizontal="left" vertical="top" wrapText="1"/>
    </xf>
    <xf numFmtId="0" fontId="9" fillId="0" borderId="32" xfId="0" applyFont="1" applyBorder="1" applyAlignment="1">
      <alignment horizontal="left" vertical="top" wrapText="1"/>
    </xf>
    <xf numFmtId="0" fontId="1" fillId="5" borderId="2" xfId="0" applyFont="1" applyFill="1" applyBorder="1" applyAlignment="1">
      <alignment horizontal="left" wrapText="1"/>
    </xf>
    <xf numFmtId="0" fontId="1" fillId="5" borderId="37" xfId="0" applyFont="1" applyFill="1" applyBorder="1" applyAlignment="1">
      <alignment horizontal="left" wrapText="1"/>
    </xf>
    <xf numFmtId="0" fontId="1" fillId="5" borderId="32" xfId="0" applyFont="1" applyFill="1" applyBorder="1" applyAlignment="1">
      <alignment horizontal="left" wrapText="1"/>
    </xf>
    <xf numFmtId="0" fontId="1" fillId="7" borderId="15" xfId="0" applyFont="1" applyFill="1" applyBorder="1" applyAlignment="1">
      <alignment horizontal="center" wrapText="1"/>
    </xf>
    <xf numFmtId="0" fontId="0" fillId="0" borderId="31" xfId="0" applyBorder="1" applyAlignment="1">
      <alignment horizontal="left" vertical="top" wrapText="1"/>
    </xf>
  </cellXfs>
  <cellStyles count="4">
    <cellStyle name="Standaard" xfId="0" builtinId="0"/>
    <cellStyle name="Standaard 2" xfId="1" xr:uid="{4B9FACC9-1E61-4369-A5AB-DA0444DA0BD9}"/>
    <cellStyle name="Standaard 3" xfId="2" xr:uid="{BE6BC486-3EF6-4B34-A7E4-A52499A916AB}"/>
    <cellStyle name="Standaard 4" xfId="3" xr:uid="{79CB36C5-982F-4A74-BA55-6DC918DC2122}"/>
  </cellStyles>
  <dxfs count="0"/>
  <tableStyles count="0" defaultTableStyle="TableStyleMedium2" defaultPivotStyle="PivotStyleLight16"/>
  <colors>
    <mruColors>
      <color rgb="FF54EAD8"/>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vkcnl.sharepoint.com/sites/NVKC/Verenigingsmanagement/NVMM/Financien/Begroting%202026/Aanlevering%20commissies%20en%20werkgroepen/251023%20Begroting%20en%20doelen%202026%20AVC.xlsx" TargetMode="External"/><Relationship Id="rId1" Type="http://schemas.openxmlformats.org/officeDocument/2006/relationships/externalLinkPath" Target="https://nvkcnl.sharepoint.com/sites/NVKC/Verenigingsmanagement/NVMM/Financien/Begroting%202026/Aanlevering%20commissies%20en%20werkgroepen/251023%20Begroting%20en%20doelen%202026%20AV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VC26"/>
      <sheetName val="Kosten (prijspeil 2026)"/>
      <sheetName val="Rekenblad"/>
    </sheetNames>
    <sheetDataSet>
      <sheetData sheetId="0"/>
      <sheetData sheetId="1"/>
      <sheetData sheetId="2">
        <row r="18">
          <cell r="C18">
            <v>6000</v>
          </cell>
        </row>
        <row r="19">
          <cell r="C19">
            <v>1180</v>
          </cell>
        </row>
        <row r="20">
          <cell r="C20">
            <v>18104.625</v>
          </cell>
        </row>
        <row r="21">
          <cell r="D21">
            <v>66000</v>
          </cell>
        </row>
        <row r="22">
          <cell r="C22">
            <v>22687.5</v>
          </cell>
        </row>
        <row r="24">
          <cell r="C24">
            <v>9528.75</v>
          </cell>
        </row>
      </sheetData>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BC60-AC03-4D0A-BBA7-335BFD0D948A}">
  <sheetPr>
    <tabColor rgb="FF7030A0"/>
  </sheetPr>
  <dimension ref="A1:AU235"/>
  <sheetViews>
    <sheetView tabSelected="1" workbookViewId="0">
      <selection activeCell="C52" sqref="C52"/>
    </sheetView>
  </sheetViews>
  <sheetFormatPr defaultColWidth="8.85546875" defaultRowHeight="15" x14ac:dyDescent="0.25"/>
  <cols>
    <col min="1" max="1" width="23" style="491" customWidth="1"/>
    <col min="2" max="2" width="12.28515625" style="492" customWidth="1"/>
    <col min="3" max="3" width="13.28515625" style="492" customWidth="1"/>
    <col min="4" max="4" width="97" style="493" customWidth="1"/>
    <col min="5" max="5" width="4" style="448" customWidth="1"/>
    <col min="6" max="6" width="17" style="449" customWidth="1"/>
    <col min="7" max="7" width="22.85546875" style="450" customWidth="1"/>
    <col min="8" max="11" width="5.5703125" style="450" bestFit="1" customWidth="1"/>
    <col min="12" max="47" width="8.85546875" style="450"/>
    <col min="48" max="16384" width="8.85546875" style="474"/>
  </cols>
  <sheetData>
    <row r="1" spans="1:47" s="411" customFormat="1" ht="18.75" x14ac:dyDescent="0.25">
      <c r="A1" s="406" t="s">
        <v>305</v>
      </c>
      <c r="B1" s="511"/>
      <c r="C1" s="511"/>
      <c r="D1" s="407"/>
      <c r="E1" s="408"/>
      <c r="F1" s="409"/>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410"/>
      <c r="AK1" s="410"/>
      <c r="AL1" s="410"/>
      <c r="AM1" s="410"/>
      <c r="AN1" s="410"/>
      <c r="AO1" s="410"/>
      <c r="AP1" s="410"/>
      <c r="AQ1" s="410"/>
      <c r="AR1" s="410"/>
      <c r="AS1" s="410"/>
      <c r="AT1" s="410"/>
      <c r="AU1" s="410"/>
    </row>
    <row r="2" spans="1:47" s="417" customFormat="1" ht="16.5" customHeight="1" x14ac:dyDescent="0.25">
      <c r="A2" s="412" t="s">
        <v>285</v>
      </c>
      <c r="B2" s="413" t="s">
        <v>24</v>
      </c>
      <c r="C2" s="413" t="s">
        <v>0</v>
      </c>
      <c r="D2" s="499"/>
      <c r="E2" s="414"/>
      <c r="F2" s="415"/>
      <c r="G2" s="423"/>
      <c r="H2" s="423"/>
      <c r="I2" s="423"/>
      <c r="J2" s="423"/>
      <c r="K2" s="423"/>
      <c r="L2" s="423"/>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row>
    <row r="3" spans="1:47" s="422" customFormat="1" ht="15" customHeight="1" x14ac:dyDescent="0.2">
      <c r="A3" s="418" t="s">
        <v>286</v>
      </c>
      <c r="B3" s="419"/>
      <c r="C3" s="425">
        <f>(4.2%*574379)+574379</f>
        <v>598502.91799999995</v>
      </c>
      <c r="D3" s="501" t="s">
        <v>317</v>
      </c>
      <c r="E3" s="414"/>
      <c r="F3" s="421"/>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row>
    <row r="4" spans="1:47" s="422" customFormat="1" ht="15" customHeight="1" x14ac:dyDescent="0.25">
      <c r="A4" s="418" t="s">
        <v>304</v>
      </c>
      <c r="B4" s="425">
        <f>(4.2%*203187)+203187</f>
        <v>211720.85399999999</v>
      </c>
      <c r="C4" s="419"/>
      <c r="D4" s="496" t="s">
        <v>324</v>
      </c>
      <c r="E4" s="414"/>
      <c r="F4" s="421"/>
      <c r="G4" s="421"/>
      <c r="H4" s="421"/>
      <c r="I4" s="421"/>
      <c r="J4" s="421"/>
      <c r="K4" s="421"/>
      <c r="L4" s="421"/>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row>
    <row r="5" spans="1:47" s="422" customFormat="1" ht="15" customHeight="1" x14ac:dyDescent="0.25">
      <c r="A5" s="418" t="s">
        <v>287</v>
      </c>
      <c r="B5" s="419">
        <v>5500</v>
      </c>
      <c r="C5" s="419"/>
      <c r="D5" s="496"/>
      <c r="E5" s="414"/>
      <c r="F5" s="421"/>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row>
    <row r="6" spans="1:47" s="422" customFormat="1" ht="15" customHeight="1" x14ac:dyDescent="0.2">
      <c r="A6" s="428" t="s">
        <v>113</v>
      </c>
      <c r="B6" s="425">
        <v>4000</v>
      </c>
      <c r="C6" s="419"/>
      <c r="D6" s="497" t="s">
        <v>319</v>
      </c>
      <c r="E6" s="424"/>
      <c r="F6" s="421"/>
      <c r="G6" s="437"/>
      <c r="H6" s="437"/>
      <c r="I6" s="437"/>
      <c r="J6" s="437"/>
      <c r="K6" s="437"/>
      <c r="L6" s="437"/>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row>
    <row r="7" spans="1:47" s="422" customFormat="1" ht="15" customHeight="1" x14ac:dyDescent="0.25">
      <c r="A7" s="428" t="s">
        <v>288</v>
      </c>
      <c r="B7" s="425">
        <v>140843</v>
      </c>
      <c r="C7" s="426"/>
      <c r="D7" s="496"/>
      <c r="E7" s="414"/>
      <c r="F7" s="427"/>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row>
    <row r="8" spans="1:47" s="422" customFormat="1" ht="15" customHeight="1" x14ac:dyDescent="0.25">
      <c r="A8" s="418" t="s">
        <v>307</v>
      </c>
      <c r="B8" s="425">
        <v>6000</v>
      </c>
      <c r="C8" s="426"/>
      <c r="D8" s="496"/>
      <c r="E8" s="414"/>
      <c r="F8" s="427"/>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c r="AG8" s="423"/>
      <c r="AH8" s="423"/>
      <c r="AI8" s="423"/>
      <c r="AJ8" s="423"/>
      <c r="AK8" s="423"/>
      <c r="AL8" s="423"/>
      <c r="AM8" s="423"/>
      <c r="AN8" s="423"/>
      <c r="AO8" s="423"/>
      <c r="AP8" s="423"/>
      <c r="AQ8" s="423"/>
      <c r="AR8" s="423"/>
      <c r="AS8" s="423"/>
      <c r="AT8" s="423"/>
      <c r="AU8" s="423"/>
    </row>
    <row r="9" spans="1:47" s="422" customFormat="1" ht="15" customHeight="1" x14ac:dyDescent="0.25">
      <c r="A9" s="418" t="s">
        <v>289</v>
      </c>
      <c r="B9" s="425">
        <v>26000</v>
      </c>
      <c r="C9" s="426"/>
      <c r="D9" s="496"/>
      <c r="E9" s="414"/>
      <c r="F9" s="427"/>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row>
    <row r="10" spans="1:47" s="422" customFormat="1" ht="15" customHeight="1" x14ac:dyDescent="0.25">
      <c r="A10" s="428" t="s">
        <v>290</v>
      </c>
      <c r="B10" s="425">
        <v>4000</v>
      </c>
      <c r="C10" s="426"/>
      <c r="D10" s="496"/>
      <c r="E10" s="414"/>
      <c r="F10" s="427"/>
      <c r="G10" s="423"/>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row>
    <row r="11" spans="1:47" s="422" customFormat="1" ht="15" customHeight="1" x14ac:dyDescent="0.25">
      <c r="A11" s="418" t="s">
        <v>308</v>
      </c>
      <c r="B11" s="429">
        <v>10200</v>
      </c>
      <c r="C11" s="426"/>
      <c r="D11" s="496"/>
      <c r="E11" s="414"/>
      <c r="F11" s="427"/>
      <c r="G11" s="423"/>
      <c r="H11" s="423"/>
      <c r="I11" s="423"/>
      <c r="J11" s="423"/>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3"/>
      <c r="AT11" s="423"/>
      <c r="AU11" s="423"/>
    </row>
    <row r="12" spans="1:47" s="433" customFormat="1" ht="15" customHeight="1" x14ac:dyDescent="0.25">
      <c r="A12" s="428" t="s">
        <v>2</v>
      </c>
      <c r="B12" s="429">
        <v>10000</v>
      </c>
      <c r="C12" s="430"/>
      <c r="D12" s="498"/>
      <c r="E12" s="431"/>
      <c r="F12" s="432"/>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7"/>
      <c r="AL12" s="427"/>
      <c r="AM12" s="427"/>
      <c r="AN12" s="427"/>
      <c r="AO12" s="427"/>
      <c r="AP12" s="427"/>
      <c r="AQ12" s="427"/>
      <c r="AR12" s="427"/>
      <c r="AS12" s="427"/>
      <c r="AT12" s="427"/>
      <c r="AU12" s="427"/>
    </row>
    <row r="13" spans="1:47" s="422" customFormat="1" ht="15" customHeight="1" x14ac:dyDescent="0.25">
      <c r="A13" s="418" t="s">
        <v>309</v>
      </c>
      <c r="B13" s="426">
        <v>25000</v>
      </c>
      <c r="C13" s="426"/>
      <c r="D13" s="496"/>
      <c r="E13" s="414"/>
      <c r="F13" s="427"/>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row>
    <row r="14" spans="1:47" s="422" customFormat="1" ht="15" customHeight="1" x14ac:dyDescent="0.25">
      <c r="A14" s="418" t="s">
        <v>232</v>
      </c>
      <c r="B14" s="426">
        <v>5000</v>
      </c>
      <c r="C14" s="426"/>
      <c r="D14" s="496" t="s">
        <v>316</v>
      </c>
      <c r="E14" s="414"/>
      <c r="F14" s="427"/>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row>
    <row r="15" spans="1:47" s="434" customFormat="1" ht="15" customHeight="1" x14ac:dyDescent="0.25">
      <c r="A15" s="428" t="s">
        <v>310</v>
      </c>
      <c r="B15" s="429"/>
      <c r="C15" s="429">
        <v>15000</v>
      </c>
      <c r="D15" s="496" t="s">
        <v>315</v>
      </c>
      <c r="E15" s="414"/>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row>
    <row r="16" spans="1:47" s="438" customFormat="1" ht="15" customHeight="1" x14ac:dyDescent="0.25">
      <c r="A16" s="435" t="s">
        <v>312</v>
      </c>
      <c r="B16" s="425">
        <v>2500</v>
      </c>
      <c r="C16" s="436"/>
      <c r="D16" s="497"/>
      <c r="E16" s="424"/>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row>
    <row r="17" spans="1:47" s="422" customFormat="1" ht="15" customHeight="1" x14ac:dyDescent="0.25">
      <c r="A17" s="418" t="s">
        <v>311</v>
      </c>
      <c r="B17" s="426">
        <v>5600</v>
      </c>
      <c r="C17" s="426">
        <v>5600</v>
      </c>
      <c r="D17" s="496"/>
      <c r="E17" s="414"/>
      <c r="F17" s="427"/>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row>
    <row r="18" spans="1:47" s="422" customFormat="1" ht="15" customHeight="1" x14ac:dyDescent="0.25">
      <c r="A18" s="418" t="s">
        <v>132</v>
      </c>
      <c r="B18" s="419">
        <v>2000</v>
      </c>
      <c r="C18" s="426"/>
      <c r="D18" s="498"/>
      <c r="E18" s="431"/>
      <c r="F18" s="427"/>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423"/>
      <c r="AM18" s="423"/>
      <c r="AN18" s="423"/>
      <c r="AO18" s="423"/>
      <c r="AP18" s="423"/>
      <c r="AQ18" s="423"/>
      <c r="AR18" s="423"/>
      <c r="AS18" s="423"/>
      <c r="AT18" s="423"/>
      <c r="AU18" s="423"/>
    </row>
    <row r="19" spans="1:47" s="422" customFormat="1" ht="15" customHeight="1" x14ac:dyDescent="0.25">
      <c r="A19" s="418" t="s">
        <v>306</v>
      </c>
      <c r="B19" s="425">
        <v>33000</v>
      </c>
      <c r="C19" s="426"/>
      <c r="D19" s="498"/>
      <c r="E19" s="431"/>
      <c r="F19" s="427"/>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23"/>
      <c r="AI19" s="423"/>
      <c r="AJ19" s="423"/>
      <c r="AK19" s="423"/>
      <c r="AL19" s="423"/>
      <c r="AM19" s="423"/>
      <c r="AN19" s="423"/>
      <c r="AO19" s="423"/>
      <c r="AP19" s="423"/>
      <c r="AQ19" s="423"/>
      <c r="AR19" s="423"/>
      <c r="AS19" s="423"/>
      <c r="AT19" s="423"/>
      <c r="AU19" s="423"/>
    </row>
    <row r="20" spans="1:47" s="422" customFormat="1" ht="15" customHeight="1" x14ac:dyDescent="0.25">
      <c r="A20" s="428" t="s">
        <v>303</v>
      </c>
      <c r="B20" s="426"/>
      <c r="C20" s="429">
        <v>6450</v>
      </c>
      <c r="D20" s="496"/>
      <c r="E20" s="414"/>
      <c r="F20" s="427"/>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row>
    <row r="21" spans="1:47" s="422" customFormat="1" ht="15" customHeight="1" x14ac:dyDescent="0.25">
      <c r="A21" s="418" t="s">
        <v>301</v>
      </c>
      <c r="B21" s="429">
        <v>45000</v>
      </c>
      <c r="C21" s="426"/>
      <c r="D21" s="504" t="s">
        <v>323</v>
      </c>
      <c r="E21" s="414"/>
      <c r="F21" s="427"/>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423"/>
      <c r="AN21" s="423"/>
      <c r="AO21" s="423"/>
      <c r="AP21" s="423"/>
      <c r="AQ21" s="423"/>
      <c r="AR21" s="423"/>
      <c r="AS21" s="423"/>
      <c r="AT21" s="423"/>
      <c r="AU21" s="423"/>
    </row>
    <row r="22" spans="1:47" s="422" customFormat="1" ht="15" customHeight="1" x14ac:dyDescent="0.2">
      <c r="A22" s="418" t="s">
        <v>302</v>
      </c>
      <c r="B22" s="419">
        <v>30000</v>
      </c>
      <c r="C22" s="426"/>
      <c r="D22" s="501"/>
      <c r="E22" s="414"/>
      <c r="F22" s="427"/>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3"/>
      <c r="AP22" s="423"/>
      <c r="AQ22" s="423"/>
      <c r="AR22" s="423"/>
      <c r="AS22" s="423"/>
      <c r="AT22" s="423"/>
      <c r="AU22" s="423"/>
    </row>
    <row r="23" spans="1:47" s="445" customFormat="1" ht="15.75" thickBot="1" x14ac:dyDescent="0.3">
      <c r="A23" s="439" t="s">
        <v>291</v>
      </c>
      <c r="B23" s="440">
        <f>SUM(B3:B22)</f>
        <v>566363.85400000005</v>
      </c>
      <c r="C23" s="440">
        <f>SUM(C3:C22)</f>
        <v>625552.91799999995</v>
      </c>
      <c r="D23" s="441"/>
      <c r="E23" s="442"/>
      <c r="F23" s="443"/>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4"/>
    </row>
    <row r="24" spans="1:47" s="450" customFormat="1" ht="15.75" thickBot="1" x14ac:dyDescent="0.3">
      <c r="A24" s="446"/>
      <c r="B24" s="447"/>
      <c r="C24" s="447"/>
      <c r="D24" s="448"/>
      <c r="E24" s="448"/>
      <c r="F24" s="449"/>
    </row>
    <row r="25" spans="1:47" s="454" customFormat="1" ht="15.75" x14ac:dyDescent="0.25">
      <c r="A25" s="451" t="s">
        <v>292</v>
      </c>
      <c r="B25" s="452" t="s">
        <v>24</v>
      </c>
      <c r="C25" s="452" t="s">
        <v>0</v>
      </c>
      <c r="D25" s="453"/>
      <c r="E25" s="442"/>
      <c r="F25" s="415"/>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row>
    <row r="26" spans="1:47" s="422" customFormat="1" ht="15" customHeight="1" x14ac:dyDescent="0.2">
      <c r="A26" s="455" t="s">
        <v>10</v>
      </c>
      <c r="B26" s="456">
        <f>'BBC-AM26'!I13</f>
        <v>5500</v>
      </c>
      <c r="C26" s="456">
        <f>'BBC-AM26'!J13</f>
        <v>0</v>
      </c>
      <c r="D26" s="502"/>
      <c r="E26" s="458"/>
      <c r="F26" s="427"/>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c r="AM26" s="423"/>
      <c r="AN26" s="423"/>
      <c r="AO26" s="423"/>
      <c r="AP26" s="423"/>
      <c r="AQ26" s="423"/>
      <c r="AR26" s="423"/>
      <c r="AS26" s="423"/>
      <c r="AT26" s="423"/>
      <c r="AU26" s="423"/>
    </row>
    <row r="27" spans="1:47" s="422" customFormat="1" ht="15" customHeight="1" x14ac:dyDescent="0.2">
      <c r="A27" s="455" t="s">
        <v>9</v>
      </c>
      <c r="B27" s="456">
        <f>'BBC-MMO26'!I10</f>
        <v>4890</v>
      </c>
      <c r="C27" s="456">
        <f>'BBC-MMO26'!J10</f>
        <v>0</v>
      </c>
      <c r="D27" s="502"/>
      <c r="E27" s="459"/>
      <c r="F27" s="427"/>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row>
    <row r="28" spans="1:47" s="422" customFormat="1" ht="15" customHeight="1" x14ac:dyDescent="0.2">
      <c r="A28" s="455" t="s">
        <v>293</v>
      </c>
      <c r="B28" s="460">
        <f>'Conc AM26'!G18</f>
        <v>35227</v>
      </c>
      <c r="C28" s="461">
        <f>'Conc AM26'!H18</f>
        <v>35588</v>
      </c>
      <c r="D28" s="420"/>
      <c r="E28" s="414"/>
      <c r="F28" s="427"/>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3"/>
      <c r="AO28" s="423"/>
      <c r="AP28" s="423"/>
      <c r="AQ28" s="423"/>
      <c r="AR28" s="423"/>
      <c r="AS28" s="423"/>
      <c r="AT28" s="423"/>
      <c r="AU28" s="423"/>
    </row>
    <row r="29" spans="1:47" s="422" customFormat="1" ht="15" customHeight="1" x14ac:dyDescent="0.2">
      <c r="A29" s="455" t="s">
        <v>57</v>
      </c>
      <c r="B29" s="461">
        <f>'Conc MMM26'!G12</f>
        <v>15000</v>
      </c>
      <c r="C29" s="461">
        <f>'Conc MMM26'!H12</f>
        <v>1000</v>
      </c>
      <c r="D29" s="420"/>
      <c r="E29" s="414"/>
      <c r="F29" s="427"/>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423"/>
      <c r="AR29" s="423"/>
      <c r="AS29" s="423"/>
      <c r="AT29" s="423"/>
      <c r="AU29" s="423"/>
    </row>
    <row r="30" spans="1:47" s="422" customFormat="1" ht="15" customHeight="1" x14ac:dyDescent="0.2">
      <c r="A30" s="455" t="s">
        <v>121</v>
      </c>
      <c r="B30" s="460">
        <f>NTMM26!G11</f>
        <v>25860</v>
      </c>
      <c r="C30" s="461">
        <f>NTMM26!H11</f>
        <v>6000</v>
      </c>
      <c r="D30" s="420"/>
      <c r="E30" s="414"/>
      <c r="F30" s="427"/>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3"/>
      <c r="AP30" s="423"/>
      <c r="AQ30" s="423"/>
      <c r="AR30" s="423"/>
      <c r="AS30" s="423"/>
      <c r="AT30" s="423"/>
      <c r="AU30" s="423"/>
    </row>
    <row r="31" spans="1:47" s="422" customFormat="1" ht="15" customHeight="1" x14ac:dyDescent="0.2">
      <c r="A31" s="455" t="s">
        <v>8</v>
      </c>
      <c r="B31" s="462">
        <f>'AVC26'!I15</f>
        <v>65558.875</v>
      </c>
      <c r="C31" s="462">
        <f>'AVC26'!J15</f>
        <v>66000</v>
      </c>
      <c r="D31" s="463"/>
      <c r="E31" s="464"/>
      <c r="F31" s="427"/>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row>
    <row r="32" spans="1:47" s="422" customFormat="1" ht="6" customHeight="1" x14ac:dyDescent="0.2">
      <c r="A32" s="465"/>
      <c r="B32" s="461"/>
      <c r="C32" s="461"/>
      <c r="D32" s="466"/>
      <c r="E32" s="448"/>
      <c r="F32" s="427"/>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3"/>
      <c r="AP32" s="423"/>
      <c r="AQ32" s="423"/>
      <c r="AR32" s="423"/>
      <c r="AS32" s="423"/>
      <c r="AT32" s="423"/>
      <c r="AU32" s="423"/>
    </row>
    <row r="33" spans="1:47" s="422" customFormat="1" ht="15" customHeight="1" x14ac:dyDescent="0.2">
      <c r="A33" s="467" t="s">
        <v>294</v>
      </c>
      <c r="B33" s="419"/>
      <c r="C33" s="461"/>
      <c r="D33" s="466"/>
      <c r="E33" s="448"/>
      <c r="F33" s="427"/>
      <c r="G33" s="423"/>
      <c r="H33" s="423"/>
      <c r="I33" s="423"/>
      <c r="J33" s="423"/>
      <c r="K33" s="423"/>
      <c r="L33" s="423"/>
      <c r="M33" s="423"/>
      <c r="N33" s="423"/>
      <c r="O33" s="423"/>
      <c r="P33" s="423"/>
      <c r="Q33" s="423"/>
      <c r="R33" s="423"/>
      <c r="S33" s="423"/>
      <c r="T33" s="423"/>
      <c r="U33" s="423"/>
      <c r="V33" s="423"/>
      <c r="W33" s="423"/>
      <c r="X33" s="423"/>
      <c r="Y33" s="423"/>
      <c r="Z33" s="423"/>
      <c r="AA33" s="423"/>
      <c r="AB33" s="423"/>
      <c r="AC33" s="423"/>
      <c r="AD33" s="423"/>
      <c r="AE33" s="423"/>
      <c r="AF33" s="423"/>
      <c r="AG33" s="423"/>
      <c r="AH33" s="423"/>
      <c r="AI33" s="423"/>
      <c r="AJ33" s="423"/>
      <c r="AK33" s="423"/>
      <c r="AL33" s="423"/>
      <c r="AM33" s="423"/>
      <c r="AN33" s="423"/>
      <c r="AO33" s="423"/>
      <c r="AP33" s="423"/>
      <c r="AQ33" s="423"/>
      <c r="AR33" s="423"/>
      <c r="AS33" s="423"/>
      <c r="AT33" s="423"/>
      <c r="AU33" s="423"/>
    </row>
    <row r="34" spans="1:47" s="422" customFormat="1" ht="15" customHeight="1" x14ac:dyDescent="0.2">
      <c r="A34" s="455" t="s">
        <v>72</v>
      </c>
      <c r="B34" s="461">
        <f>NWKV26!I13</f>
        <v>2000</v>
      </c>
      <c r="C34" s="461">
        <f>NWKV26!J13</f>
        <v>1000</v>
      </c>
      <c r="D34" s="466"/>
      <c r="E34" s="448"/>
      <c r="F34" s="427"/>
      <c r="G34" s="423"/>
      <c r="H34" s="423"/>
      <c r="I34" s="423"/>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3"/>
      <c r="AO34" s="423"/>
      <c r="AP34" s="423"/>
      <c r="AQ34" s="423"/>
      <c r="AR34" s="423"/>
      <c r="AS34" s="423"/>
      <c r="AT34" s="423"/>
      <c r="AU34" s="423"/>
    </row>
    <row r="35" spans="1:47" s="422" customFormat="1" ht="15" customHeight="1" x14ac:dyDescent="0.2">
      <c r="A35" s="455" t="s">
        <v>14</v>
      </c>
      <c r="B35" s="461">
        <f>WAMM26!I12</f>
        <v>5900</v>
      </c>
      <c r="C35" s="461">
        <f>WAMM26!J12</f>
        <v>4000</v>
      </c>
      <c r="D35" s="466"/>
      <c r="E35" s="448"/>
      <c r="F35" s="427"/>
      <c r="G35" s="423"/>
      <c r="H35" s="423"/>
      <c r="I35" s="423"/>
      <c r="J35" s="423"/>
      <c r="K35" s="423"/>
      <c r="L35" s="423"/>
      <c r="M35" s="423"/>
      <c r="N35" s="423"/>
      <c r="O35" s="423"/>
      <c r="P35" s="423"/>
      <c r="Q35" s="423"/>
      <c r="R35" s="423"/>
      <c r="S35" s="423"/>
      <c r="T35" s="423"/>
      <c r="U35" s="423"/>
      <c r="V35" s="423"/>
      <c r="W35" s="423"/>
      <c r="X35" s="423"/>
      <c r="Y35" s="423"/>
      <c r="Z35" s="423"/>
      <c r="AA35" s="423"/>
      <c r="AB35" s="423"/>
      <c r="AC35" s="423"/>
      <c r="AD35" s="423"/>
      <c r="AE35" s="423"/>
      <c r="AF35" s="423"/>
      <c r="AG35" s="423"/>
      <c r="AH35" s="423"/>
      <c r="AI35" s="423"/>
      <c r="AJ35" s="423"/>
      <c r="AK35" s="423"/>
      <c r="AL35" s="423"/>
      <c r="AM35" s="423"/>
      <c r="AN35" s="423"/>
      <c r="AO35" s="423"/>
      <c r="AP35" s="423"/>
      <c r="AQ35" s="423"/>
      <c r="AR35" s="423"/>
      <c r="AS35" s="423"/>
      <c r="AT35" s="423"/>
      <c r="AU35" s="423"/>
    </row>
    <row r="36" spans="1:47" s="422" customFormat="1" ht="15" customHeight="1" x14ac:dyDescent="0.2">
      <c r="A36" s="455" t="s">
        <v>7</v>
      </c>
      <c r="B36" s="461">
        <f>WIMM26!I12</f>
        <v>3500</v>
      </c>
      <c r="C36" s="461">
        <f>WIMM26!J12</f>
        <v>0</v>
      </c>
      <c r="D36" s="457"/>
      <c r="E36" s="458"/>
      <c r="F36" s="427"/>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row>
    <row r="37" spans="1:47" s="422" customFormat="1" ht="15" customHeight="1" x14ac:dyDescent="0.2">
      <c r="A37" s="455" t="s">
        <v>12</v>
      </c>
      <c r="B37" s="461">
        <f>'HIP26'!I10</f>
        <v>5000</v>
      </c>
      <c r="C37" s="461">
        <f>'HIP26'!J10</f>
        <v>3000</v>
      </c>
      <c r="D37" s="466"/>
      <c r="E37" s="448"/>
      <c r="F37" s="427"/>
      <c r="G37" s="42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row>
    <row r="38" spans="1:47" s="422" customFormat="1" ht="15" customHeight="1" x14ac:dyDescent="0.2">
      <c r="A38" s="468" t="s">
        <v>75</v>
      </c>
      <c r="B38" s="461">
        <f>WOGIZ26!G10</f>
        <v>1300</v>
      </c>
      <c r="C38" s="461">
        <f>WOGIZ26!H10</f>
        <v>0</v>
      </c>
      <c r="D38" s="466"/>
      <c r="E38" s="448"/>
      <c r="F38" s="427"/>
      <c r="G38" s="423"/>
      <c r="H38" s="423"/>
      <c r="I38" s="423"/>
      <c r="J38" s="423"/>
      <c r="K38" s="423"/>
      <c r="L38" s="423"/>
      <c r="M38" s="423"/>
      <c r="N38" s="423"/>
      <c r="O38" s="423"/>
      <c r="P38" s="423"/>
      <c r="Q38" s="423"/>
      <c r="R38" s="423"/>
      <c r="S38" s="423"/>
      <c r="T38" s="423"/>
      <c r="U38" s="423"/>
      <c r="V38" s="423"/>
      <c r="W38" s="423"/>
      <c r="X38" s="423"/>
      <c r="Y38" s="423"/>
      <c r="Z38" s="423"/>
      <c r="AA38" s="423"/>
      <c r="AB38" s="423"/>
      <c r="AC38" s="423"/>
      <c r="AD38" s="423"/>
      <c r="AE38" s="423"/>
      <c r="AF38" s="423"/>
      <c r="AG38" s="423"/>
      <c r="AH38" s="423"/>
      <c r="AI38" s="423"/>
      <c r="AJ38" s="423"/>
      <c r="AK38" s="423"/>
      <c r="AL38" s="423"/>
      <c r="AM38" s="423"/>
      <c r="AN38" s="423"/>
      <c r="AO38" s="423"/>
      <c r="AP38" s="423"/>
      <c r="AQ38" s="423"/>
      <c r="AR38" s="423"/>
      <c r="AS38" s="423"/>
      <c r="AT38" s="423"/>
      <c r="AU38" s="423"/>
    </row>
    <row r="39" spans="1:47" s="422" customFormat="1" ht="15" customHeight="1" x14ac:dyDescent="0.2">
      <c r="A39" s="455" t="s">
        <v>295</v>
      </c>
      <c r="B39" s="461">
        <f>Duurzh26!I11</f>
        <v>1250</v>
      </c>
      <c r="C39" s="461">
        <f>Duurzh26!J11</f>
        <v>0</v>
      </c>
      <c r="D39" s="466"/>
      <c r="E39" s="448"/>
      <c r="F39" s="427"/>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3"/>
      <c r="AM39" s="423"/>
      <c r="AN39" s="423"/>
      <c r="AO39" s="423"/>
      <c r="AP39" s="423"/>
      <c r="AQ39" s="423"/>
      <c r="AR39" s="423"/>
      <c r="AS39" s="423"/>
      <c r="AT39" s="423"/>
      <c r="AU39" s="423"/>
    </row>
    <row r="40" spans="1:47" s="422" customFormat="1" ht="15" customHeight="1" x14ac:dyDescent="0.2">
      <c r="A40" s="455" t="s">
        <v>13</v>
      </c>
      <c r="B40" s="461">
        <f>WMDI26!G12</f>
        <v>20100</v>
      </c>
      <c r="C40" s="461">
        <f>WMDI26!H12</f>
        <v>9200</v>
      </c>
      <c r="D40" s="500" t="s">
        <v>314</v>
      </c>
      <c r="E40" s="458"/>
      <c r="F40" s="427"/>
      <c r="G40" s="423"/>
      <c r="H40" s="423"/>
      <c r="I40" s="423"/>
      <c r="J40" s="423"/>
      <c r="K40" s="423"/>
      <c r="L40" s="423"/>
      <c r="M40" s="423"/>
      <c r="N40" s="423"/>
      <c r="O40" s="423"/>
      <c r="P40" s="423"/>
      <c r="Q40" s="423"/>
      <c r="R40" s="423"/>
      <c r="S40" s="423"/>
      <c r="T40" s="423"/>
      <c r="U40" s="423"/>
      <c r="V40" s="423"/>
      <c r="W40" s="423"/>
      <c r="X40" s="423"/>
      <c r="Y40" s="423"/>
      <c r="Z40" s="423"/>
      <c r="AA40" s="423"/>
      <c r="AB40" s="423"/>
      <c r="AC40" s="423"/>
      <c r="AD40" s="423"/>
      <c r="AE40" s="423"/>
      <c r="AF40" s="423"/>
      <c r="AG40" s="423"/>
      <c r="AH40" s="423"/>
      <c r="AI40" s="423"/>
      <c r="AJ40" s="423"/>
      <c r="AK40" s="423"/>
      <c r="AL40" s="423"/>
      <c r="AM40" s="423"/>
      <c r="AN40" s="423"/>
      <c r="AO40" s="423"/>
      <c r="AP40" s="423"/>
      <c r="AQ40" s="423"/>
      <c r="AR40" s="423"/>
      <c r="AS40" s="423"/>
      <c r="AT40" s="423"/>
      <c r="AU40" s="423"/>
    </row>
    <row r="41" spans="1:47" s="422" customFormat="1" ht="15" customHeight="1" x14ac:dyDescent="0.2">
      <c r="A41" s="455" t="s">
        <v>6</v>
      </c>
      <c r="B41" s="461">
        <f>WMEDA26!I12</f>
        <v>1000</v>
      </c>
      <c r="C41" s="461">
        <f>WMEDA26!J12</f>
        <v>0</v>
      </c>
      <c r="D41" s="466"/>
      <c r="E41" s="448"/>
      <c r="F41" s="427"/>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3"/>
      <c r="AO41" s="423"/>
      <c r="AP41" s="423"/>
      <c r="AQ41" s="423"/>
      <c r="AR41" s="423"/>
      <c r="AS41" s="423"/>
      <c r="AT41" s="423"/>
      <c r="AU41" s="423"/>
    </row>
    <row r="42" spans="1:47" s="422" customFormat="1" ht="8.25" customHeight="1" x14ac:dyDescent="0.2">
      <c r="A42" s="455"/>
      <c r="B42" s="461"/>
      <c r="C42" s="461"/>
      <c r="D42" s="466"/>
      <c r="E42" s="448"/>
      <c r="F42" s="427"/>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3"/>
      <c r="AO42" s="423"/>
      <c r="AP42" s="423"/>
      <c r="AQ42" s="423"/>
      <c r="AR42" s="423"/>
      <c r="AS42" s="423"/>
      <c r="AT42" s="423"/>
      <c r="AU42" s="423"/>
    </row>
    <row r="43" spans="1:47" s="422" customFormat="1" ht="15" customHeight="1" x14ac:dyDescent="0.2">
      <c r="A43" s="467" t="s">
        <v>296</v>
      </c>
      <c r="B43" s="461"/>
      <c r="C43" s="461"/>
      <c r="D43" s="466"/>
      <c r="E43" s="448"/>
      <c r="F43" s="427"/>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3"/>
      <c r="AO43" s="423"/>
      <c r="AP43" s="423"/>
      <c r="AQ43" s="423"/>
      <c r="AR43" s="423"/>
      <c r="AS43" s="423"/>
      <c r="AT43" s="423"/>
      <c r="AU43" s="423"/>
    </row>
    <row r="44" spans="1:47" s="422" customFormat="1" ht="15" customHeight="1" x14ac:dyDescent="0.2">
      <c r="A44" s="455" t="s">
        <v>51</v>
      </c>
      <c r="B44" s="461">
        <f>CCom26!G13</f>
        <v>15316</v>
      </c>
      <c r="C44" s="461">
        <f>CCom26!H13</f>
        <v>0</v>
      </c>
      <c r="D44" s="466"/>
      <c r="E44" s="448"/>
      <c r="F44" s="427"/>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3"/>
      <c r="AO44" s="423"/>
      <c r="AP44" s="423"/>
      <c r="AQ44" s="423"/>
      <c r="AR44" s="423"/>
      <c r="AS44" s="423"/>
      <c r="AT44" s="423"/>
      <c r="AU44" s="423"/>
    </row>
    <row r="45" spans="1:47" s="422" customFormat="1" ht="15" customHeight="1" x14ac:dyDescent="0.2">
      <c r="A45" s="455" t="s">
        <v>52</v>
      </c>
      <c r="B45" s="461">
        <f>'ICT26'!I14</f>
        <v>31460</v>
      </c>
      <c r="C45" s="461">
        <f>'ICT26'!J14</f>
        <v>31000</v>
      </c>
      <c r="D45" s="420"/>
      <c r="E45" s="414"/>
      <c r="F45" s="427"/>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3"/>
      <c r="AO45" s="423"/>
      <c r="AP45" s="423"/>
      <c r="AQ45" s="423"/>
      <c r="AR45" s="423"/>
      <c r="AS45" s="423"/>
      <c r="AT45" s="423"/>
      <c r="AU45" s="423"/>
    </row>
    <row r="46" spans="1:47" s="422" customFormat="1" ht="15" customHeight="1" x14ac:dyDescent="0.2">
      <c r="A46" s="455" t="s">
        <v>74</v>
      </c>
      <c r="B46" s="461">
        <f>'W&amp;I26'!I11</f>
        <v>10850</v>
      </c>
      <c r="C46" s="461">
        <f>'W&amp;I26'!J11</f>
        <v>10000</v>
      </c>
      <c r="D46" s="420"/>
      <c r="E46" s="414"/>
      <c r="F46" s="427"/>
      <c r="G46" s="423"/>
      <c r="H46" s="423"/>
      <c r="I46" s="423"/>
      <c r="J46" s="423"/>
      <c r="K46" s="423"/>
      <c r="L46" s="423"/>
      <c r="M46" s="423"/>
      <c r="N46" s="423"/>
      <c r="O46" s="423"/>
      <c r="P46" s="423"/>
      <c r="Q46" s="423"/>
      <c r="R46" s="423"/>
      <c r="S46" s="423"/>
      <c r="T46" s="423"/>
      <c r="U46" s="423"/>
      <c r="V46" s="423"/>
      <c r="W46" s="423"/>
      <c r="X46" s="423"/>
      <c r="Y46" s="423"/>
      <c r="Z46" s="423"/>
      <c r="AA46" s="423"/>
      <c r="AB46" s="423"/>
      <c r="AC46" s="423"/>
      <c r="AD46" s="423"/>
      <c r="AE46" s="423"/>
      <c r="AF46" s="423"/>
      <c r="AG46" s="423"/>
      <c r="AH46" s="423"/>
      <c r="AI46" s="423"/>
      <c r="AJ46" s="423"/>
      <c r="AK46" s="423"/>
      <c r="AL46" s="423"/>
      <c r="AM46" s="423"/>
      <c r="AN46" s="423"/>
      <c r="AO46" s="423"/>
      <c r="AP46" s="423"/>
      <c r="AQ46" s="423"/>
      <c r="AR46" s="423"/>
      <c r="AS46" s="423"/>
      <c r="AT46" s="423"/>
      <c r="AU46" s="423"/>
    </row>
    <row r="47" spans="1:47" s="422" customFormat="1" ht="15" customHeight="1" x14ac:dyDescent="0.2">
      <c r="A47" s="455" t="s">
        <v>17</v>
      </c>
      <c r="B47" s="461">
        <f>'CN26'!I15</f>
        <v>7425</v>
      </c>
      <c r="C47" s="461">
        <f>'CN26'!J15</f>
        <v>5750</v>
      </c>
      <c r="D47" s="457"/>
      <c r="E47" s="458"/>
      <c r="F47" s="427"/>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3"/>
      <c r="AP47" s="423"/>
      <c r="AQ47" s="423"/>
      <c r="AR47" s="423"/>
      <c r="AS47" s="423"/>
      <c r="AT47" s="423"/>
      <c r="AU47" s="423"/>
    </row>
    <row r="48" spans="1:47" s="422" customFormat="1" ht="15" customHeight="1" x14ac:dyDescent="0.2">
      <c r="A48" s="455" t="s">
        <v>49</v>
      </c>
      <c r="B48" s="469">
        <f>'CK26'!G21</f>
        <v>45710.359999999993</v>
      </c>
      <c r="C48" s="469">
        <f>'CK26'!H21</f>
        <v>33000</v>
      </c>
      <c r="D48" s="420"/>
      <c r="E48" s="448"/>
      <c r="F48" s="470"/>
      <c r="G48" s="423"/>
      <c r="H48" s="423"/>
      <c r="I48" s="423"/>
      <c r="J48" s="423"/>
      <c r="K48" s="423"/>
      <c r="L48" s="423"/>
      <c r="M48" s="423"/>
      <c r="N48" s="423"/>
      <c r="O48" s="423"/>
      <c r="P48" s="423"/>
      <c r="Q48" s="423"/>
      <c r="R48" s="423"/>
      <c r="S48" s="423"/>
      <c r="T48" s="423"/>
      <c r="U48" s="423"/>
      <c r="V48" s="423"/>
      <c r="W48" s="423"/>
      <c r="X48" s="423"/>
      <c r="Y48" s="423"/>
      <c r="Z48" s="423"/>
      <c r="AA48" s="423"/>
      <c r="AB48" s="423"/>
      <c r="AC48" s="423"/>
      <c r="AD48" s="423"/>
      <c r="AE48" s="423"/>
      <c r="AF48" s="423"/>
      <c r="AG48" s="423"/>
      <c r="AH48" s="423"/>
      <c r="AI48" s="423"/>
      <c r="AJ48" s="423"/>
      <c r="AK48" s="423"/>
      <c r="AL48" s="423"/>
      <c r="AM48" s="423"/>
      <c r="AN48" s="423"/>
      <c r="AO48" s="423"/>
      <c r="AP48" s="423"/>
      <c r="AQ48" s="423"/>
      <c r="AR48" s="423"/>
      <c r="AS48" s="423"/>
      <c r="AT48" s="423"/>
      <c r="AU48" s="423"/>
    </row>
    <row r="49" spans="1:47" s="422" customFormat="1" ht="15" customHeight="1" x14ac:dyDescent="0.2">
      <c r="A49" s="455" t="s">
        <v>73</v>
      </c>
      <c r="B49" s="461">
        <f>KRIZ26!I12</f>
        <v>0</v>
      </c>
      <c r="C49" s="461">
        <f>KRIZ26!J12</f>
        <v>0</v>
      </c>
      <c r="D49" s="466"/>
      <c r="E49" s="448"/>
      <c r="F49" s="427"/>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c r="AK49" s="423"/>
      <c r="AL49" s="423"/>
      <c r="AM49" s="423"/>
      <c r="AN49" s="423"/>
      <c r="AO49" s="423"/>
      <c r="AP49" s="423"/>
      <c r="AQ49" s="423"/>
      <c r="AR49" s="423"/>
      <c r="AS49" s="423"/>
      <c r="AT49" s="423"/>
      <c r="AU49" s="423"/>
    </row>
    <row r="50" spans="1:47" ht="16.5" customHeight="1" thickBot="1" x14ac:dyDescent="0.3">
      <c r="A50" s="471" t="s">
        <v>297</v>
      </c>
      <c r="B50" s="472">
        <f>SUM(B26:B31,B34:B41,B44:B49)</f>
        <v>302847.23499999999</v>
      </c>
      <c r="C50" s="472">
        <f>SUM(C26:C31,C34:C41,C44:C49)</f>
        <v>205538</v>
      </c>
      <c r="D50" s="473"/>
      <c r="E50" s="449"/>
    </row>
    <row r="51" spans="1:47" s="478" customFormat="1" ht="6.75" customHeight="1" thickBot="1" x14ac:dyDescent="0.3">
      <c r="A51" s="475"/>
      <c r="B51" s="476"/>
      <c r="C51" s="476"/>
      <c r="D51" s="477"/>
      <c r="E51" s="449"/>
      <c r="F51" s="449"/>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row>
    <row r="52" spans="1:47" s="478" customFormat="1" ht="16.5" customHeight="1" thickBot="1" x14ac:dyDescent="0.3">
      <c r="A52" s="479" t="s">
        <v>298</v>
      </c>
      <c r="B52" s="480">
        <f>SUM(B23+B50)</f>
        <v>869211.08900000004</v>
      </c>
      <c r="C52" s="480">
        <f>SUM(C23+C50)+C55+C56</f>
        <v>869210.91799999995</v>
      </c>
      <c r="D52" s="481"/>
      <c r="E52" s="482"/>
      <c r="F52" s="449"/>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row>
    <row r="53" spans="1:47" s="450" customFormat="1" x14ac:dyDescent="0.25">
      <c r="A53" s="446"/>
      <c r="B53" s="447"/>
      <c r="C53" s="447"/>
      <c r="D53" s="448"/>
      <c r="E53" s="448"/>
      <c r="F53" s="449"/>
    </row>
    <row r="54" spans="1:47" s="450" customFormat="1" x14ac:dyDescent="0.25">
      <c r="A54" s="483" t="s">
        <v>300</v>
      </c>
      <c r="B54" s="484"/>
      <c r="C54" s="485"/>
      <c r="D54" s="486"/>
      <c r="E54" s="487"/>
      <c r="F54" s="449"/>
    </row>
    <row r="55" spans="1:47" s="450" customFormat="1" x14ac:dyDescent="0.25">
      <c r="A55" s="488" t="s">
        <v>301</v>
      </c>
      <c r="B55" s="447"/>
      <c r="C55" s="447">
        <v>30620</v>
      </c>
      <c r="D55" s="495"/>
      <c r="E55" s="414"/>
      <c r="F55" s="449"/>
    </row>
    <row r="56" spans="1:47" s="450" customFormat="1" x14ac:dyDescent="0.25">
      <c r="A56" s="489" t="s">
        <v>13</v>
      </c>
      <c r="B56" s="490"/>
      <c r="C56" s="490">
        <v>7500</v>
      </c>
      <c r="D56" s="494" t="s">
        <v>322</v>
      </c>
      <c r="E56" s="414"/>
      <c r="F56" s="449"/>
    </row>
    <row r="57" spans="1:47" s="450" customFormat="1" x14ac:dyDescent="0.25">
      <c r="E57" s="414"/>
      <c r="F57" s="449"/>
    </row>
    <row r="58" spans="1:47" s="450" customFormat="1" x14ac:dyDescent="0.25">
      <c r="A58" s="446"/>
      <c r="B58" s="447"/>
      <c r="C58" s="447"/>
      <c r="D58" s="503" t="s">
        <v>318</v>
      </c>
      <c r="E58" s="448"/>
      <c r="F58" s="449"/>
    </row>
    <row r="59" spans="1:47" s="450" customFormat="1" x14ac:dyDescent="0.25">
      <c r="A59" s="446"/>
      <c r="B59" s="447"/>
      <c r="C59" s="447"/>
      <c r="D59" s="503" t="s">
        <v>320</v>
      </c>
      <c r="E59" s="448"/>
      <c r="F59" s="449"/>
    </row>
    <row r="60" spans="1:47" s="450" customFormat="1" x14ac:dyDescent="0.25">
      <c r="A60" s="446"/>
      <c r="B60" s="447"/>
      <c r="C60" s="447"/>
      <c r="D60" s="503" t="s">
        <v>321</v>
      </c>
      <c r="E60" s="448"/>
      <c r="F60" s="449"/>
    </row>
    <row r="61" spans="1:47" s="450" customFormat="1" x14ac:dyDescent="0.25">
      <c r="A61" s="446"/>
      <c r="B61" s="447"/>
      <c r="C61" s="447"/>
      <c r="D61" s="448"/>
      <c r="E61" s="448"/>
      <c r="F61" s="449"/>
    </row>
    <row r="62" spans="1:47" s="450" customFormat="1" x14ac:dyDescent="0.25">
      <c r="A62" s="446"/>
      <c r="B62" s="447"/>
      <c r="C62" s="447"/>
      <c r="D62" s="448"/>
      <c r="E62" s="448"/>
      <c r="F62" s="449"/>
    </row>
    <row r="63" spans="1:47" s="450" customFormat="1" x14ac:dyDescent="0.25">
      <c r="A63" s="446"/>
      <c r="B63" s="447"/>
      <c r="C63" s="447"/>
      <c r="D63" s="448"/>
      <c r="E63" s="448"/>
      <c r="F63" s="449"/>
    </row>
    <row r="64" spans="1:47" s="450" customFormat="1" x14ac:dyDescent="0.25">
      <c r="A64" s="446"/>
      <c r="B64" s="447"/>
      <c r="C64" s="447"/>
      <c r="D64" s="448"/>
      <c r="E64" s="448"/>
      <c r="F64" s="449"/>
    </row>
    <row r="65" spans="1:6" s="450" customFormat="1" x14ac:dyDescent="0.25">
      <c r="A65" s="446"/>
      <c r="B65" s="447"/>
      <c r="C65" s="447"/>
      <c r="D65" s="448"/>
      <c r="E65" s="448"/>
      <c r="F65" s="449"/>
    </row>
    <row r="66" spans="1:6" s="450" customFormat="1" x14ac:dyDescent="0.25">
      <c r="A66" s="446"/>
      <c r="B66" s="447"/>
      <c r="C66" s="447"/>
      <c r="D66" s="448"/>
      <c r="E66" s="448"/>
      <c r="F66" s="449"/>
    </row>
    <row r="67" spans="1:6" s="450" customFormat="1" x14ac:dyDescent="0.25">
      <c r="A67" s="446"/>
      <c r="B67" s="447"/>
      <c r="C67" s="447"/>
      <c r="D67" s="448"/>
      <c r="E67" s="448"/>
      <c r="F67" s="449"/>
    </row>
    <row r="68" spans="1:6" s="450" customFormat="1" x14ac:dyDescent="0.25">
      <c r="A68" s="446"/>
      <c r="B68" s="447"/>
      <c r="C68" s="447"/>
      <c r="D68" s="448"/>
      <c r="E68" s="448"/>
      <c r="F68" s="449"/>
    </row>
    <row r="69" spans="1:6" s="450" customFormat="1" x14ac:dyDescent="0.25">
      <c r="A69" s="446"/>
      <c r="B69" s="447"/>
      <c r="C69" s="447"/>
      <c r="D69" s="448"/>
      <c r="E69" s="448"/>
      <c r="F69" s="449"/>
    </row>
    <row r="70" spans="1:6" s="450" customFormat="1" x14ac:dyDescent="0.25">
      <c r="A70" s="446"/>
      <c r="B70" s="447"/>
      <c r="C70" s="447"/>
      <c r="D70" s="448"/>
      <c r="E70" s="448"/>
      <c r="F70" s="449"/>
    </row>
    <row r="71" spans="1:6" s="450" customFormat="1" x14ac:dyDescent="0.25">
      <c r="A71" s="446"/>
      <c r="B71" s="447"/>
      <c r="C71" s="447"/>
      <c r="D71" s="448"/>
      <c r="E71" s="448"/>
      <c r="F71" s="449"/>
    </row>
    <row r="72" spans="1:6" s="450" customFormat="1" x14ac:dyDescent="0.25">
      <c r="A72" s="446"/>
      <c r="B72" s="447"/>
      <c r="C72" s="447"/>
      <c r="D72" s="448"/>
      <c r="E72" s="448"/>
      <c r="F72" s="449"/>
    </row>
    <row r="73" spans="1:6" s="450" customFormat="1" x14ac:dyDescent="0.25">
      <c r="A73" s="446"/>
      <c r="B73" s="447"/>
      <c r="C73" s="447"/>
      <c r="D73" s="448"/>
      <c r="E73" s="448"/>
      <c r="F73" s="449"/>
    </row>
    <row r="74" spans="1:6" s="450" customFormat="1" x14ac:dyDescent="0.25">
      <c r="A74" s="446"/>
      <c r="B74" s="447"/>
      <c r="C74" s="447"/>
      <c r="D74" s="448"/>
      <c r="E74" s="448"/>
      <c r="F74" s="449"/>
    </row>
    <row r="75" spans="1:6" s="450" customFormat="1" x14ac:dyDescent="0.25">
      <c r="A75" s="446"/>
      <c r="B75" s="447"/>
      <c r="C75" s="447"/>
      <c r="D75" s="448"/>
      <c r="E75" s="448"/>
      <c r="F75" s="449"/>
    </row>
    <row r="76" spans="1:6" s="450" customFormat="1" x14ac:dyDescent="0.25">
      <c r="A76" s="446"/>
      <c r="B76" s="447"/>
      <c r="C76" s="447"/>
      <c r="D76" s="448"/>
      <c r="E76" s="448"/>
      <c r="F76" s="449"/>
    </row>
    <row r="77" spans="1:6" s="450" customFormat="1" x14ac:dyDescent="0.25">
      <c r="A77" s="446"/>
      <c r="B77" s="447"/>
      <c r="C77" s="447"/>
      <c r="D77" s="448"/>
      <c r="E77" s="448"/>
      <c r="F77" s="449"/>
    </row>
    <row r="78" spans="1:6" s="450" customFormat="1" x14ac:dyDescent="0.25">
      <c r="A78" s="446"/>
      <c r="B78" s="447"/>
      <c r="C78" s="447"/>
      <c r="D78" s="448"/>
      <c r="E78" s="448"/>
      <c r="F78" s="449"/>
    </row>
    <row r="79" spans="1:6" s="450" customFormat="1" x14ac:dyDescent="0.25">
      <c r="A79" s="446"/>
      <c r="B79" s="447"/>
      <c r="C79" s="447"/>
      <c r="D79" s="448"/>
      <c r="E79" s="448"/>
      <c r="F79" s="449"/>
    </row>
    <row r="80" spans="1:6" s="450" customFormat="1" x14ac:dyDescent="0.25">
      <c r="A80" s="446"/>
      <c r="B80" s="447"/>
      <c r="C80" s="447"/>
      <c r="D80" s="448"/>
      <c r="E80" s="448"/>
      <c r="F80" s="449"/>
    </row>
    <row r="81" spans="1:6" s="450" customFormat="1" x14ac:dyDescent="0.25">
      <c r="A81" s="446"/>
      <c r="B81" s="447"/>
      <c r="C81" s="447"/>
      <c r="D81" s="448"/>
      <c r="E81" s="448"/>
      <c r="F81" s="449"/>
    </row>
    <row r="82" spans="1:6" s="450" customFormat="1" x14ac:dyDescent="0.25">
      <c r="A82" s="446"/>
      <c r="B82" s="447"/>
      <c r="C82" s="447"/>
      <c r="D82" s="448"/>
      <c r="E82" s="448"/>
      <c r="F82" s="449"/>
    </row>
    <row r="83" spans="1:6" s="450" customFormat="1" x14ac:dyDescent="0.25">
      <c r="A83" s="446"/>
      <c r="B83" s="447"/>
      <c r="C83" s="447"/>
      <c r="D83" s="448"/>
      <c r="E83" s="448"/>
      <c r="F83" s="449"/>
    </row>
    <row r="84" spans="1:6" s="450" customFormat="1" x14ac:dyDescent="0.25">
      <c r="A84" s="446"/>
      <c r="B84" s="447"/>
      <c r="C84" s="447"/>
      <c r="D84" s="448"/>
      <c r="E84" s="448"/>
      <c r="F84" s="449"/>
    </row>
    <row r="85" spans="1:6" s="450" customFormat="1" x14ac:dyDescent="0.25">
      <c r="A85" s="446"/>
      <c r="B85" s="447"/>
      <c r="C85" s="447"/>
      <c r="D85" s="448"/>
      <c r="E85" s="448"/>
      <c r="F85" s="449"/>
    </row>
    <row r="86" spans="1:6" s="450" customFormat="1" x14ac:dyDescent="0.25">
      <c r="A86" s="446"/>
      <c r="B86" s="447"/>
      <c r="C86" s="447"/>
      <c r="D86" s="448"/>
      <c r="E86" s="448"/>
      <c r="F86" s="449"/>
    </row>
    <row r="87" spans="1:6" s="450" customFormat="1" x14ac:dyDescent="0.25">
      <c r="A87" s="446"/>
      <c r="B87" s="447"/>
      <c r="C87" s="447"/>
      <c r="D87" s="448"/>
      <c r="E87" s="448"/>
      <c r="F87" s="449"/>
    </row>
    <row r="88" spans="1:6" s="450" customFormat="1" x14ac:dyDescent="0.25">
      <c r="A88" s="446"/>
      <c r="B88" s="447"/>
      <c r="C88" s="447"/>
      <c r="D88" s="448"/>
      <c r="E88" s="448"/>
      <c r="F88" s="449"/>
    </row>
    <row r="89" spans="1:6" s="450" customFormat="1" x14ac:dyDescent="0.25">
      <c r="A89" s="446"/>
      <c r="B89" s="447"/>
      <c r="C89" s="447"/>
      <c r="D89" s="448"/>
      <c r="E89" s="448"/>
      <c r="F89" s="449"/>
    </row>
    <row r="90" spans="1:6" s="450" customFormat="1" x14ac:dyDescent="0.25">
      <c r="A90" s="446"/>
      <c r="B90" s="447"/>
      <c r="C90" s="447"/>
      <c r="D90" s="448"/>
      <c r="E90" s="448"/>
      <c r="F90" s="449"/>
    </row>
    <row r="91" spans="1:6" s="450" customFormat="1" x14ac:dyDescent="0.25">
      <c r="A91" s="446"/>
      <c r="B91" s="447"/>
      <c r="C91" s="447"/>
      <c r="D91" s="448"/>
      <c r="E91" s="448"/>
      <c r="F91" s="449"/>
    </row>
    <row r="92" spans="1:6" s="450" customFormat="1" x14ac:dyDescent="0.25">
      <c r="A92" s="446"/>
      <c r="B92" s="447"/>
      <c r="C92" s="447"/>
      <c r="D92" s="448"/>
      <c r="E92" s="448"/>
      <c r="F92" s="449"/>
    </row>
    <row r="93" spans="1:6" s="450" customFormat="1" x14ac:dyDescent="0.25">
      <c r="A93" s="446"/>
      <c r="B93" s="447"/>
      <c r="C93" s="447"/>
      <c r="D93" s="448"/>
      <c r="E93" s="448"/>
      <c r="F93" s="449"/>
    </row>
    <row r="94" spans="1:6" s="450" customFormat="1" x14ac:dyDescent="0.25">
      <c r="A94" s="446"/>
      <c r="B94" s="447"/>
      <c r="C94" s="447"/>
      <c r="D94" s="448"/>
      <c r="E94" s="448"/>
      <c r="F94" s="449"/>
    </row>
    <row r="95" spans="1:6" s="450" customFormat="1" x14ac:dyDescent="0.25">
      <c r="A95" s="446"/>
      <c r="B95" s="447"/>
      <c r="C95" s="447"/>
      <c r="D95" s="448"/>
      <c r="E95" s="448"/>
      <c r="F95" s="449"/>
    </row>
    <row r="96" spans="1:6" s="450" customFormat="1" x14ac:dyDescent="0.25">
      <c r="A96" s="446"/>
      <c r="B96" s="447"/>
      <c r="C96" s="447"/>
      <c r="D96" s="448"/>
      <c r="E96" s="448"/>
      <c r="F96" s="449"/>
    </row>
    <row r="97" spans="1:6" s="450" customFormat="1" x14ac:dyDescent="0.25">
      <c r="A97" s="446"/>
      <c r="B97" s="447"/>
      <c r="C97" s="447"/>
      <c r="D97" s="448"/>
      <c r="E97" s="448"/>
      <c r="F97" s="449"/>
    </row>
    <row r="98" spans="1:6" s="450" customFormat="1" x14ac:dyDescent="0.25">
      <c r="A98" s="446"/>
      <c r="B98" s="447"/>
      <c r="C98" s="447"/>
      <c r="D98" s="448"/>
      <c r="E98" s="448"/>
      <c r="F98" s="449"/>
    </row>
    <row r="99" spans="1:6" s="450" customFormat="1" x14ac:dyDescent="0.25">
      <c r="A99" s="446"/>
      <c r="B99" s="447"/>
      <c r="C99" s="447"/>
      <c r="D99" s="448"/>
      <c r="E99" s="448"/>
      <c r="F99" s="449"/>
    </row>
    <row r="100" spans="1:6" s="450" customFormat="1" x14ac:dyDescent="0.25">
      <c r="A100" s="446"/>
      <c r="B100" s="447"/>
      <c r="C100" s="447"/>
      <c r="D100" s="448"/>
      <c r="E100" s="448"/>
      <c r="F100" s="449"/>
    </row>
    <row r="101" spans="1:6" s="450" customFormat="1" x14ac:dyDescent="0.25">
      <c r="A101" s="446"/>
      <c r="B101" s="447"/>
      <c r="C101" s="447"/>
      <c r="D101" s="448"/>
      <c r="E101" s="448"/>
      <c r="F101" s="449"/>
    </row>
    <row r="102" spans="1:6" s="450" customFormat="1" x14ac:dyDescent="0.25">
      <c r="A102" s="446"/>
      <c r="B102" s="447"/>
      <c r="C102" s="447"/>
      <c r="D102" s="448"/>
      <c r="E102" s="448"/>
      <c r="F102" s="449"/>
    </row>
    <row r="103" spans="1:6" s="450" customFormat="1" x14ac:dyDescent="0.25">
      <c r="A103" s="446"/>
      <c r="B103" s="447"/>
      <c r="C103" s="447"/>
      <c r="D103" s="448"/>
      <c r="E103" s="448"/>
      <c r="F103" s="449"/>
    </row>
    <row r="104" spans="1:6" s="450" customFormat="1" x14ac:dyDescent="0.25">
      <c r="A104" s="446"/>
      <c r="B104" s="447"/>
      <c r="C104" s="447"/>
      <c r="D104" s="448"/>
      <c r="E104" s="448"/>
      <c r="F104" s="449"/>
    </row>
    <row r="105" spans="1:6" s="450" customFormat="1" x14ac:dyDescent="0.25">
      <c r="A105" s="446"/>
      <c r="B105" s="447"/>
      <c r="C105" s="447"/>
      <c r="D105" s="448"/>
      <c r="E105" s="448"/>
      <c r="F105" s="449"/>
    </row>
    <row r="106" spans="1:6" s="450" customFormat="1" x14ac:dyDescent="0.25">
      <c r="A106" s="446"/>
      <c r="B106" s="447"/>
      <c r="C106" s="447"/>
      <c r="D106" s="448"/>
      <c r="E106" s="448"/>
      <c r="F106" s="449"/>
    </row>
    <row r="107" spans="1:6" s="450" customFormat="1" x14ac:dyDescent="0.25">
      <c r="A107" s="446"/>
      <c r="B107" s="447"/>
      <c r="C107" s="447"/>
      <c r="D107" s="448"/>
      <c r="E107" s="448"/>
      <c r="F107" s="449"/>
    </row>
    <row r="108" spans="1:6" s="450" customFormat="1" x14ac:dyDescent="0.25">
      <c r="A108" s="446"/>
      <c r="B108" s="447"/>
      <c r="C108" s="447"/>
      <c r="D108" s="448"/>
      <c r="E108" s="448"/>
      <c r="F108" s="449"/>
    </row>
    <row r="109" spans="1:6" s="450" customFormat="1" x14ac:dyDescent="0.25">
      <c r="A109" s="446"/>
      <c r="B109" s="447"/>
      <c r="C109" s="447"/>
      <c r="D109" s="448"/>
      <c r="E109" s="448"/>
      <c r="F109" s="449"/>
    </row>
    <row r="110" spans="1:6" s="450" customFormat="1" x14ac:dyDescent="0.25">
      <c r="A110" s="446"/>
      <c r="B110" s="447"/>
      <c r="C110" s="447"/>
      <c r="D110" s="448"/>
      <c r="E110" s="448"/>
      <c r="F110" s="449"/>
    </row>
    <row r="111" spans="1:6" s="450" customFormat="1" x14ac:dyDescent="0.25">
      <c r="A111" s="446"/>
      <c r="B111" s="447"/>
      <c r="C111" s="447"/>
      <c r="D111" s="448"/>
      <c r="E111" s="448"/>
      <c r="F111" s="449"/>
    </row>
    <row r="112" spans="1:6" s="450" customFormat="1" x14ac:dyDescent="0.25">
      <c r="A112" s="446"/>
      <c r="B112" s="447"/>
      <c r="C112" s="447"/>
      <c r="D112" s="448"/>
      <c r="E112" s="448"/>
      <c r="F112" s="449"/>
    </row>
    <row r="113" spans="1:6" s="450" customFormat="1" x14ac:dyDescent="0.25">
      <c r="A113" s="446"/>
      <c r="B113" s="447"/>
      <c r="C113" s="447"/>
      <c r="D113" s="448"/>
      <c r="E113" s="448"/>
      <c r="F113" s="449"/>
    </row>
    <row r="114" spans="1:6" s="450" customFormat="1" x14ac:dyDescent="0.25">
      <c r="A114" s="446"/>
      <c r="B114" s="447"/>
      <c r="C114" s="447"/>
      <c r="D114" s="448"/>
      <c r="E114" s="448"/>
      <c r="F114" s="449"/>
    </row>
    <row r="115" spans="1:6" s="450" customFormat="1" x14ac:dyDescent="0.25">
      <c r="A115" s="446"/>
      <c r="B115" s="447"/>
      <c r="C115" s="447"/>
      <c r="D115" s="448"/>
      <c r="E115" s="448"/>
      <c r="F115" s="449"/>
    </row>
    <row r="116" spans="1:6" s="450" customFormat="1" x14ac:dyDescent="0.25">
      <c r="A116" s="446"/>
      <c r="B116" s="447"/>
      <c r="C116" s="447"/>
      <c r="D116" s="448"/>
      <c r="E116" s="448"/>
      <c r="F116" s="449"/>
    </row>
    <row r="117" spans="1:6" s="450" customFormat="1" x14ac:dyDescent="0.25">
      <c r="A117" s="446"/>
      <c r="B117" s="447"/>
      <c r="C117" s="447"/>
      <c r="D117" s="448"/>
      <c r="E117" s="448"/>
      <c r="F117" s="449"/>
    </row>
    <row r="118" spans="1:6" s="450" customFormat="1" x14ac:dyDescent="0.25">
      <c r="A118" s="446"/>
      <c r="B118" s="447"/>
      <c r="C118" s="447"/>
      <c r="D118" s="448"/>
      <c r="E118" s="448"/>
      <c r="F118" s="449"/>
    </row>
    <row r="119" spans="1:6" s="450" customFormat="1" x14ac:dyDescent="0.25">
      <c r="A119" s="446"/>
      <c r="B119" s="447"/>
      <c r="C119" s="447"/>
      <c r="D119" s="448"/>
      <c r="E119" s="448"/>
      <c r="F119" s="449"/>
    </row>
    <row r="120" spans="1:6" s="450" customFormat="1" x14ac:dyDescent="0.25">
      <c r="A120" s="446"/>
      <c r="B120" s="447"/>
      <c r="C120" s="447"/>
      <c r="D120" s="448"/>
      <c r="E120" s="448"/>
      <c r="F120" s="449"/>
    </row>
    <row r="121" spans="1:6" s="450" customFormat="1" x14ac:dyDescent="0.25">
      <c r="A121" s="446"/>
      <c r="B121" s="447"/>
      <c r="C121" s="447"/>
      <c r="D121" s="448"/>
      <c r="E121" s="448"/>
      <c r="F121" s="449"/>
    </row>
    <row r="122" spans="1:6" s="450" customFormat="1" x14ac:dyDescent="0.25">
      <c r="A122" s="446"/>
      <c r="B122" s="447"/>
      <c r="C122" s="447"/>
      <c r="D122" s="448"/>
      <c r="E122" s="448"/>
      <c r="F122" s="449"/>
    </row>
    <row r="123" spans="1:6" s="450" customFormat="1" x14ac:dyDescent="0.25">
      <c r="A123" s="446"/>
      <c r="B123" s="447"/>
      <c r="C123" s="447"/>
      <c r="D123" s="448"/>
      <c r="E123" s="448"/>
      <c r="F123" s="449"/>
    </row>
    <row r="124" spans="1:6" s="450" customFormat="1" x14ac:dyDescent="0.25">
      <c r="A124" s="446"/>
      <c r="B124" s="447"/>
      <c r="C124" s="447"/>
      <c r="D124" s="448"/>
      <c r="E124" s="448"/>
      <c r="F124" s="449"/>
    </row>
    <row r="125" spans="1:6" s="450" customFormat="1" x14ac:dyDescent="0.25">
      <c r="A125" s="446"/>
      <c r="B125" s="447"/>
      <c r="C125" s="447"/>
      <c r="D125" s="448"/>
      <c r="E125" s="448"/>
      <c r="F125" s="449"/>
    </row>
    <row r="126" spans="1:6" s="450" customFormat="1" x14ac:dyDescent="0.25">
      <c r="A126" s="446"/>
      <c r="B126" s="447"/>
      <c r="C126" s="447"/>
      <c r="D126" s="448"/>
      <c r="E126" s="448"/>
      <c r="F126" s="449"/>
    </row>
    <row r="127" spans="1:6" s="450" customFormat="1" x14ac:dyDescent="0.25">
      <c r="A127" s="446"/>
      <c r="B127" s="447"/>
      <c r="C127" s="447"/>
      <c r="D127" s="448"/>
      <c r="E127" s="448"/>
      <c r="F127" s="449"/>
    </row>
    <row r="128" spans="1:6" s="450" customFormat="1" x14ac:dyDescent="0.25">
      <c r="A128" s="446"/>
      <c r="B128" s="447"/>
      <c r="C128" s="447"/>
      <c r="D128" s="448"/>
      <c r="E128" s="448"/>
      <c r="F128" s="449"/>
    </row>
    <row r="129" spans="1:6" s="450" customFormat="1" x14ac:dyDescent="0.25">
      <c r="A129" s="446"/>
      <c r="B129" s="447"/>
      <c r="C129" s="447"/>
      <c r="D129" s="448"/>
      <c r="E129" s="448"/>
      <c r="F129" s="449"/>
    </row>
    <row r="130" spans="1:6" s="450" customFormat="1" x14ac:dyDescent="0.25">
      <c r="A130" s="446"/>
      <c r="B130" s="447"/>
      <c r="C130" s="447"/>
      <c r="D130" s="448"/>
      <c r="E130" s="448"/>
      <c r="F130" s="449"/>
    </row>
    <row r="131" spans="1:6" s="450" customFormat="1" x14ac:dyDescent="0.25">
      <c r="A131" s="446"/>
      <c r="B131" s="447"/>
      <c r="C131" s="447"/>
      <c r="D131" s="448"/>
      <c r="E131" s="448"/>
      <c r="F131" s="449"/>
    </row>
    <row r="132" spans="1:6" s="450" customFormat="1" x14ac:dyDescent="0.25">
      <c r="A132" s="446"/>
      <c r="B132" s="447"/>
      <c r="C132" s="447"/>
      <c r="D132" s="448"/>
      <c r="E132" s="448"/>
      <c r="F132" s="449"/>
    </row>
    <row r="133" spans="1:6" s="450" customFormat="1" x14ac:dyDescent="0.25">
      <c r="A133" s="446"/>
      <c r="B133" s="447"/>
      <c r="C133" s="447"/>
      <c r="D133" s="448"/>
      <c r="E133" s="448"/>
      <c r="F133" s="449"/>
    </row>
    <row r="134" spans="1:6" s="450" customFormat="1" x14ac:dyDescent="0.25">
      <c r="A134" s="446"/>
      <c r="B134" s="447"/>
      <c r="C134" s="447"/>
      <c r="D134" s="448"/>
      <c r="E134" s="448"/>
      <c r="F134" s="449"/>
    </row>
    <row r="135" spans="1:6" s="450" customFormat="1" x14ac:dyDescent="0.25">
      <c r="A135" s="446"/>
      <c r="B135" s="447"/>
      <c r="C135" s="447"/>
      <c r="D135" s="448"/>
      <c r="E135" s="448"/>
      <c r="F135" s="449"/>
    </row>
    <row r="136" spans="1:6" s="450" customFormat="1" x14ac:dyDescent="0.25">
      <c r="A136" s="446"/>
      <c r="B136" s="447"/>
      <c r="C136" s="447"/>
      <c r="D136" s="448"/>
      <c r="E136" s="448"/>
      <c r="F136" s="449"/>
    </row>
    <row r="137" spans="1:6" s="450" customFormat="1" x14ac:dyDescent="0.25">
      <c r="A137" s="446"/>
      <c r="B137" s="447"/>
      <c r="C137" s="447"/>
      <c r="D137" s="448"/>
      <c r="E137" s="448"/>
      <c r="F137" s="449"/>
    </row>
    <row r="138" spans="1:6" s="450" customFormat="1" x14ac:dyDescent="0.25">
      <c r="A138" s="446"/>
      <c r="B138" s="447"/>
      <c r="C138" s="447"/>
      <c r="D138" s="448"/>
      <c r="E138" s="448"/>
      <c r="F138" s="449"/>
    </row>
    <row r="139" spans="1:6" s="450" customFormat="1" x14ac:dyDescent="0.25">
      <c r="A139" s="446"/>
      <c r="B139" s="447"/>
      <c r="C139" s="447"/>
      <c r="D139" s="448"/>
      <c r="E139" s="448"/>
      <c r="F139" s="449"/>
    </row>
    <row r="140" spans="1:6" s="450" customFormat="1" x14ac:dyDescent="0.25">
      <c r="A140" s="446"/>
      <c r="B140" s="447"/>
      <c r="C140" s="447"/>
      <c r="D140" s="448"/>
      <c r="E140" s="448"/>
      <c r="F140" s="449"/>
    </row>
    <row r="141" spans="1:6" s="450" customFormat="1" x14ac:dyDescent="0.25">
      <c r="A141" s="446"/>
      <c r="B141" s="447"/>
      <c r="C141" s="447"/>
      <c r="D141" s="448"/>
      <c r="E141" s="448"/>
      <c r="F141" s="449"/>
    </row>
    <row r="142" spans="1:6" s="450" customFormat="1" x14ac:dyDescent="0.25">
      <c r="A142" s="446"/>
      <c r="B142" s="447"/>
      <c r="C142" s="447"/>
      <c r="D142" s="448"/>
      <c r="E142" s="448"/>
      <c r="F142" s="449"/>
    </row>
    <row r="143" spans="1:6" s="450" customFormat="1" x14ac:dyDescent="0.25">
      <c r="A143" s="446"/>
      <c r="B143" s="447"/>
      <c r="C143" s="447"/>
      <c r="D143" s="448"/>
      <c r="E143" s="448"/>
      <c r="F143" s="449"/>
    </row>
    <row r="144" spans="1:6" s="450" customFormat="1" x14ac:dyDescent="0.25">
      <c r="A144" s="446"/>
      <c r="B144" s="447"/>
      <c r="C144" s="447"/>
      <c r="D144" s="448"/>
      <c r="E144" s="448"/>
      <c r="F144" s="449"/>
    </row>
    <row r="145" spans="1:6" s="450" customFormat="1" x14ac:dyDescent="0.25">
      <c r="A145" s="446"/>
      <c r="B145" s="447"/>
      <c r="C145" s="447"/>
      <c r="D145" s="448"/>
      <c r="E145" s="448"/>
      <c r="F145" s="449"/>
    </row>
    <row r="146" spans="1:6" s="450" customFormat="1" x14ac:dyDescent="0.25">
      <c r="A146" s="446"/>
      <c r="B146" s="447"/>
      <c r="C146" s="447"/>
      <c r="D146" s="448"/>
      <c r="E146" s="448"/>
      <c r="F146" s="449"/>
    </row>
    <row r="147" spans="1:6" s="450" customFormat="1" x14ac:dyDescent="0.25">
      <c r="A147" s="446"/>
      <c r="B147" s="447"/>
      <c r="C147" s="447"/>
      <c r="D147" s="448"/>
      <c r="E147" s="448"/>
      <c r="F147" s="449"/>
    </row>
    <row r="148" spans="1:6" s="450" customFormat="1" x14ac:dyDescent="0.25">
      <c r="A148" s="446"/>
      <c r="B148" s="447"/>
      <c r="C148" s="447"/>
      <c r="D148" s="448"/>
      <c r="E148" s="448"/>
      <c r="F148" s="449"/>
    </row>
    <row r="149" spans="1:6" s="450" customFormat="1" x14ac:dyDescent="0.25">
      <c r="A149" s="446"/>
      <c r="B149" s="447"/>
      <c r="C149" s="447"/>
      <c r="D149" s="448"/>
      <c r="E149" s="448"/>
      <c r="F149" s="449"/>
    </row>
    <row r="150" spans="1:6" s="450" customFormat="1" x14ac:dyDescent="0.25">
      <c r="A150" s="446"/>
      <c r="B150" s="447"/>
      <c r="C150" s="447"/>
      <c r="D150" s="448"/>
      <c r="E150" s="448"/>
      <c r="F150" s="449"/>
    </row>
    <row r="151" spans="1:6" s="450" customFormat="1" x14ac:dyDescent="0.25">
      <c r="A151" s="446"/>
      <c r="B151" s="447"/>
      <c r="C151" s="447"/>
      <c r="D151" s="448"/>
      <c r="E151" s="448"/>
      <c r="F151" s="449"/>
    </row>
    <row r="152" spans="1:6" s="450" customFormat="1" x14ac:dyDescent="0.25">
      <c r="A152" s="446"/>
      <c r="B152" s="447"/>
      <c r="C152" s="447"/>
      <c r="D152" s="448"/>
      <c r="E152" s="448"/>
      <c r="F152" s="449"/>
    </row>
    <row r="153" spans="1:6" s="450" customFormat="1" x14ac:dyDescent="0.25">
      <c r="A153" s="446"/>
      <c r="B153" s="447"/>
      <c r="C153" s="447"/>
      <c r="D153" s="448"/>
      <c r="E153" s="448"/>
      <c r="F153" s="449"/>
    </row>
    <row r="154" spans="1:6" s="450" customFormat="1" x14ac:dyDescent="0.25">
      <c r="A154" s="446"/>
      <c r="B154" s="447"/>
      <c r="C154" s="447"/>
      <c r="D154" s="448"/>
      <c r="E154" s="448"/>
      <c r="F154" s="449"/>
    </row>
    <row r="155" spans="1:6" s="450" customFormat="1" x14ac:dyDescent="0.25">
      <c r="A155" s="446"/>
      <c r="B155" s="447"/>
      <c r="C155" s="447"/>
      <c r="D155" s="448"/>
      <c r="E155" s="448"/>
      <c r="F155" s="449"/>
    </row>
    <row r="156" spans="1:6" s="450" customFormat="1" x14ac:dyDescent="0.25">
      <c r="A156" s="446"/>
      <c r="B156" s="447"/>
      <c r="C156" s="447"/>
      <c r="D156" s="448"/>
      <c r="E156" s="448"/>
      <c r="F156" s="449"/>
    </row>
    <row r="157" spans="1:6" s="450" customFormat="1" x14ac:dyDescent="0.25">
      <c r="A157" s="446"/>
      <c r="B157" s="447"/>
      <c r="C157" s="447"/>
      <c r="D157" s="448"/>
      <c r="E157" s="448"/>
      <c r="F157" s="449"/>
    </row>
    <row r="158" spans="1:6" s="450" customFormat="1" x14ac:dyDescent="0.25">
      <c r="A158" s="446"/>
      <c r="B158" s="447"/>
      <c r="C158" s="447"/>
      <c r="D158" s="448"/>
      <c r="E158" s="448"/>
      <c r="F158" s="449"/>
    </row>
    <row r="159" spans="1:6" s="450" customFormat="1" x14ac:dyDescent="0.25">
      <c r="A159" s="446"/>
      <c r="B159" s="447"/>
      <c r="C159" s="447"/>
      <c r="D159" s="448"/>
      <c r="E159" s="448"/>
      <c r="F159" s="449"/>
    </row>
    <row r="160" spans="1:6" s="450" customFormat="1" x14ac:dyDescent="0.25">
      <c r="A160" s="446"/>
      <c r="B160" s="447"/>
      <c r="C160" s="447"/>
      <c r="D160" s="448"/>
      <c r="E160" s="448"/>
      <c r="F160" s="449"/>
    </row>
    <row r="161" spans="1:6" s="450" customFormat="1" x14ac:dyDescent="0.25">
      <c r="A161" s="446"/>
      <c r="B161" s="447"/>
      <c r="C161" s="447"/>
      <c r="D161" s="448"/>
      <c r="E161" s="448"/>
      <c r="F161" s="449"/>
    </row>
    <row r="162" spans="1:6" s="450" customFormat="1" x14ac:dyDescent="0.25">
      <c r="A162" s="446"/>
      <c r="B162" s="447"/>
      <c r="C162" s="447"/>
      <c r="D162" s="448"/>
      <c r="E162" s="448"/>
      <c r="F162" s="449"/>
    </row>
    <row r="163" spans="1:6" s="450" customFormat="1" x14ac:dyDescent="0.25">
      <c r="A163" s="446"/>
      <c r="B163" s="447"/>
      <c r="C163" s="447"/>
      <c r="D163" s="448"/>
      <c r="E163" s="448"/>
      <c r="F163" s="449"/>
    </row>
    <row r="164" spans="1:6" s="450" customFormat="1" x14ac:dyDescent="0.25">
      <c r="A164" s="446"/>
      <c r="B164" s="447"/>
      <c r="C164" s="447"/>
      <c r="D164" s="448"/>
      <c r="E164" s="448"/>
      <c r="F164" s="449"/>
    </row>
    <row r="165" spans="1:6" s="450" customFormat="1" x14ac:dyDescent="0.25">
      <c r="A165" s="446"/>
      <c r="B165" s="447"/>
      <c r="C165" s="447"/>
      <c r="D165" s="448"/>
      <c r="E165" s="448"/>
      <c r="F165" s="449"/>
    </row>
    <row r="166" spans="1:6" s="450" customFormat="1" x14ac:dyDescent="0.25">
      <c r="A166" s="446"/>
      <c r="B166" s="447"/>
      <c r="C166" s="447"/>
      <c r="D166" s="448"/>
      <c r="E166" s="448"/>
      <c r="F166" s="449"/>
    </row>
    <row r="167" spans="1:6" s="450" customFormat="1" x14ac:dyDescent="0.25">
      <c r="A167" s="446"/>
      <c r="B167" s="447"/>
      <c r="C167" s="447"/>
      <c r="D167" s="448"/>
      <c r="E167" s="448"/>
      <c r="F167" s="449"/>
    </row>
    <row r="168" spans="1:6" s="450" customFormat="1" x14ac:dyDescent="0.25">
      <c r="A168" s="446"/>
      <c r="B168" s="447"/>
      <c r="C168" s="447"/>
      <c r="D168" s="448"/>
      <c r="E168" s="448"/>
      <c r="F168" s="449"/>
    </row>
    <row r="169" spans="1:6" s="450" customFormat="1" x14ac:dyDescent="0.25">
      <c r="A169" s="446"/>
      <c r="B169" s="447"/>
      <c r="C169" s="447"/>
      <c r="D169" s="448"/>
      <c r="E169" s="448"/>
      <c r="F169" s="449"/>
    </row>
    <row r="170" spans="1:6" s="450" customFormat="1" x14ac:dyDescent="0.25">
      <c r="A170" s="446"/>
      <c r="B170" s="447"/>
      <c r="C170" s="447"/>
      <c r="D170" s="448"/>
      <c r="E170" s="448"/>
      <c r="F170" s="449"/>
    </row>
    <row r="171" spans="1:6" s="450" customFormat="1" x14ac:dyDescent="0.25">
      <c r="A171" s="446"/>
      <c r="B171" s="447"/>
      <c r="C171" s="447"/>
      <c r="D171" s="448"/>
      <c r="E171" s="448"/>
      <c r="F171" s="449"/>
    </row>
    <row r="172" spans="1:6" s="450" customFormat="1" x14ac:dyDescent="0.25">
      <c r="A172" s="446"/>
      <c r="B172" s="447"/>
      <c r="C172" s="447"/>
      <c r="D172" s="448"/>
      <c r="E172" s="448"/>
      <c r="F172" s="449"/>
    </row>
    <row r="173" spans="1:6" s="450" customFormat="1" x14ac:dyDescent="0.25">
      <c r="A173" s="446"/>
      <c r="B173" s="447"/>
      <c r="C173" s="447"/>
      <c r="D173" s="448"/>
      <c r="E173" s="448"/>
      <c r="F173" s="449"/>
    </row>
    <row r="174" spans="1:6" s="450" customFormat="1" x14ac:dyDescent="0.25">
      <c r="A174" s="446"/>
      <c r="B174" s="447"/>
      <c r="C174" s="447"/>
      <c r="D174" s="448"/>
      <c r="E174" s="448"/>
      <c r="F174" s="449"/>
    </row>
    <row r="175" spans="1:6" s="450" customFormat="1" x14ac:dyDescent="0.25">
      <c r="A175" s="446"/>
      <c r="B175" s="447"/>
      <c r="C175" s="447"/>
      <c r="D175" s="448"/>
      <c r="E175" s="448"/>
      <c r="F175" s="449"/>
    </row>
    <row r="176" spans="1:6" s="450" customFormat="1" x14ac:dyDescent="0.25">
      <c r="A176" s="446"/>
      <c r="B176" s="447"/>
      <c r="C176" s="447"/>
      <c r="D176" s="448"/>
      <c r="E176" s="448"/>
      <c r="F176" s="449"/>
    </row>
    <row r="177" spans="1:6" s="450" customFormat="1" x14ac:dyDescent="0.25">
      <c r="A177" s="446"/>
      <c r="B177" s="447"/>
      <c r="C177" s="447"/>
      <c r="D177" s="448"/>
      <c r="E177" s="448"/>
      <c r="F177" s="449"/>
    </row>
    <row r="178" spans="1:6" s="450" customFormat="1" x14ac:dyDescent="0.25">
      <c r="A178" s="446"/>
      <c r="B178" s="447"/>
      <c r="C178" s="447"/>
      <c r="D178" s="448"/>
      <c r="E178" s="448"/>
      <c r="F178" s="449"/>
    </row>
    <row r="179" spans="1:6" s="450" customFormat="1" x14ac:dyDescent="0.25">
      <c r="A179" s="446"/>
      <c r="B179" s="447"/>
      <c r="C179" s="447"/>
      <c r="D179" s="448"/>
      <c r="E179" s="448"/>
      <c r="F179" s="449"/>
    </row>
    <row r="180" spans="1:6" s="450" customFormat="1" x14ac:dyDescent="0.25">
      <c r="A180" s="446"/>
      <c r="B180" s="447"/>
      <c r="C180" s="447"/>
      <c r="D180" s="448"/>
      <c r="E180" s="448"/>
      <c r="F180" s="449"/>
    </row>
    <row r="181" spans="1:6" s="450" customFormat="1" x14ac:dyDescent="0.25">
      <c r="A181" s="446"/>
      <c r="B181" s="447"/>
      <c r="C181" s="447"/>
      <c r="D181" s="448"/>
      <c r="E181" s="448"/>
      <c r="F181" s="449"/>
    </row>
    <row r="182" spans="1:6" s="450" customFormat="1" x14ac:dyDescent="0.25">
      <c r="A182" s="446"/>
      <c r="B182" s="447"/>
      <c r="C182" s="447"/>
      <c r="D182" s="448"/>
      <c r="E182" s="448"/>
      <c r="F182" s="449"/>
    </row>
    <row r="183" spans="1:6" s="450" customFormat="1" x14ac:dyDescent="0.25">
      <c r="A183" s="446"/>
      <c r="B183" s="447"/>
      <c r="C183" s="447"/>
      <c r="D183" s="448"/>
      <c r="E183" s="448"/>
      <c r="F183" s="449"/>
    </row>
    <row r="184" spans="1:6" s="450" customFormat="1" x14ac:dyDescent="0.25">
      <c r="A184" s="446"/>
      <c r="B184" s="447"/>
      <c r="C184" s="447"/>
      <c r="D184" s="448"/>
      <c r="E184" s="448"/>
      <c r="F184" s="449"/>
    </row>
    <row r="185" spans="1:6" s="450" customFormat="1" x14ac:dyDescent="0.25">
      <c r="A185" s="446"/>
      <c r="B185" s="447"/>
      <c r="C185" s="447"/>
      <c r="D185" s="448"/>
      <c r="E185" s="448"/>
      <c r="F185" s="449"/>
    </row>
    <row r="186" spans="1:6" s="450" customFormat="1" x14ac:dyDescent="0.25">
      <c r="A186" s="446"/>
      <c r="B186" s="447"/>
      <c r="C186" s="447"/>
      <c r="D186" s="448"/>
      <c r="E186" s="448"/>
      <c r="F186" s="449"/>
    </row>
    <row r="187" spans="1:6" s="450" customFormat="1" x14ac:dyDescent="0.25">
      <c r="A187" s="446"/>
      <c r="B187" s="447"/>
      <c r="C187" s="447"/>
      <c r="D187" s="448"/>
      <c r="E187" s="448"/>
      <c r="F187" s="449"/>
    </row>
    <row r="188" spans="1:6" s="450" customFormat="1" x14ac:dyDescent="0.25">
      <c r="A188" s="446"/>
      <c r="B188" s="447"/>
      <c r="C188" s="447"/>
      <c r="D188" s="448"/>
      <c r="E188" s="448"/>
      <c r="F188" s="449"/>
    </row>
    <row r="189" spans="1:6" s="450" customFormat="1" x14ac:dyDescent="0.25">
      <c r="A189" s="446"/>
      <c r="B189" s="447"/>
      <c r="C189" s="447"/>
      <c r="D189" s="448"/>
      <c r="E189" s="448"/>
      <c r="F189" s="449"/>
    </row>
    <row r="190" spans="1:6" s="450" customFormat="1" x14ac:dyDescent="0.25">
      <c r="A190" s="446"/>
      <c r="B190" s="447"/>
      <c r="C190" s="447"/>
      <c r="D190" s="448"/>
      <c r="E190" s="448"/>
      <c r="F190" s="449"/>
    </row>
    <row r="191" spans="1:6" s="450" customFormat="1" x14ac:dyDescent="0.25">
      <c r="A191" s="446"/>
      <c r="B191" s="447"/>
      <c r="C191" s="447"/>
      <c r="D191" s="448"/>
      <c r="E191" s="448"/>
      <c r="F191" s="449"/>
    </row>
    <row r="192" spans="1:6" s="450" customFormat="1" x14ac:dyDescent="0.25">
      <c r="A192" s="446"/>
      <c r="B192" s="447"/>
      <c r="C192" s="447"/>
      <c r="D192" s="448"/>
      <c r="E192" s="448"/>
      <c r="F192" s="449"/>
    </row>
    <row r="193" spans="1:6" s="450" customFormat="1" x14ac:dyDescent="0.25">
      <c r="A193" s="446"/>
      <c r="B193" s="447"/>
      <c r="C193" s="447"/>
      <c r="D193" s="448"/>
      <c r="E193" s="448"/>
      <c r="F193" s="449"/>
    </row>
    <row r="194" spans="1:6" s="450" customFormat="1" x14ac:dyDescent="0.25">
      <c r="A194" s="446"/>
      <c r="B194" s="447"/>
      <c r="C194" s="447"/>
      <c r="D194" s="448"/>
      <c r="E194" s="448"/>
      <c r="F194" s="449"/>
    </row>
    <row r="195" spans="1:6" s="450" customFormat="1" x14ac:dyDescent="0.25">
      <c r="A195" s="446"/>
      <c r="B195" s="447"/>
      <c r="C195" s="447"/>
      <c r="D195" s="448"/>
      <c r="E195" s="448"/>
      <c r="F195" s="449"/>
    </row>
    <row r="196" spans="1:6" s="450" customFormat="1" x14ac:dyDescent="0.25">
      <c r="A196" s="446"/>
      <c r="B196" s="447"/>
      <c r="C196" s="447"/>
      <c r="D196" s="448"/>
      <c r="E196" s="448"/>
      <c r="F196" s="449"/>
    </row>
    <row r="197" spans="1:6" s="450" customFormat="1" x14ac:dyDescent="0.25">
      <c r="A197" s="446"/>
      <c r="B197" s="447"/>
      <c r="C197" s="447"/>
      <c r="D197" s="448"/>
      <c r="E197" s="448"/>
      <c r="F197" s="449"/>
    </row>
    <row r="198" spans="1:6" s="450" customFormat="1" x14ac:dyDescent="0.25">
      <c r="A198" s="446"/>
      <c r="B198" s="447"/>
      <c r="C198" s="447"/>
      <c r="D198" s="448"/>
      <c r="E198" s="448"/>
      <c r="F198" s="449"/>
    </row>
    <row r="199" spans="1:6" s="450" customFormat="1" x14ac:dyDescent="0.25">
      <c r="A199" s="446"/>
      <c r="B199" s="447"/>
      <c r="C199" s="447"/>
      <c r="D199" s="448"/>
      <c r="E199" s="448"/>
      <c r="F199" s="449"/>
    </row>
    <row r="200" spans="1:6" s="450" customFormat="1" x14ac:dyDescent="0.25">
      <c r="A200" s="446"/>
      <c r="B200" s="447"/>
      <c r="C200" s="447"/>
      <c r="D200" s="448"/>
      <c r="E200" s="448"/>
      <c r="F200" s="449"/>
    </row>
    <row r="201" spans="1:6" s="450" customFormat="1" x14ac:dyDescent="0.25">
      <c r="A201" s="446"/>
      <c r="B201" s="447"/>
      <c r="C201" s="447"/>
      <c r="D201" s="448"/>
      <c r="E201" s="448"/>
      <c r="F201" s="449"/>
    </row>
    <row r="202" spans="1:6" s="450" customFormat="1" x14ac:dyDescent="0.25">
      <c r="A202" s="446"/>
      <c r="B202" s="447"/>
      <c r="C202" s="447"/>
      <c r="D202" s="448"/>
      <c r="E202" s="448"/>
      <c r="F202" s="449"/>
    </row>
    <row r="203" spans="1:6" s="450" customFormat="1" x14ac:dyDescent="0.25">
      <c r="A203" s="446"/>
      <c r="B203" s="447"/>
      <c r="C203" s="447"/>
      <c r="D203" s="448"/>
      <c r="E203" s="448"/>
      <c r="F203" s="449"/>
    </row>
    <row r="204" spans="1:6" s="450" customFormat="1" x14ac:dyDescent="0.25">
      <c r="A204" s="446"/>
      <c r="B204" s="447"/>
      <c r="C204" s="447"/>
      <c r="D204" s="448"/>
      <c r="E204" s="448"/>
      <c r="F204" s="449"/>
    </row>
    <row r="205" spans="1:6" s="450" customFormat="1" x14ac:dyDescent="0.25">
      <c r="A205" s="446"/>
      <c r="B205" s="447"/>
      <c r="C205" s="447"/>
      <c r="D205" s="448"/>
      <c r="E205" s="448"/>
      <c r="F205" s="449"/>
    </row>
    <row r="206" spans="1:6" s="450" customFormat="1" x14ac:dyDescent="0.25">
      <c r="A206" s="446"/>
      <c r="B206" s="447"/>
      <c r="C206" s="447"/>
      <c r="D206" s="448"/>
      <c r="E206" s="448"/>
      <c r="F206" s="449"/>
    </row>
    <row r="207" spans="1:6" s="450" customFormat="1" x14ac:dyDescent="0.25">
      <c r="A207" s="446"/>
      <c r="B207" s="447"/>
      <c r="C207" s="447"/>
      <c r="D207" s="448"/>
      <c r="E207" s="448"/>
      <c r="F207" s="449"/>
    </row>
    <row r="208" spans="1:6" s="450" customFormat="1" x14ac:dyDescent="0.25">
      <c r="A208" s="446"/>
      <c r="B208" s="447"/>
      <c r="C208" s="447"/>
      <c r="D208" s="448"/>
      <c r="E208" s="448"/>
      <c r="F208" s="449"/>
    </row>
    <row r="209" spans="1:6" s="450" customFormat="1" x14ac:dyDescent="0.25">
      <c r="A209" s="446"/>
      <c r="B209" s="447"/>
      <c r="C209" s="447"/>
      <c r="D209" s="448"/>
      <c r="E209" s="448"/>
      <c r="F209" s="449"/>
    </row>
    <row r="210" spans="1:6" s="450" customFormat="1" x14ac:dyDescent="0.25">
      <c r="A210" s="446"/>
      <c r="B210" s="447"/>
      <c r="C210" s="447"/>
      <c r="D210" s="448"/>
      <c r="E210" s="448"/>
      <c r="F210" s="449"/>
    </row>
    <row r="211" spans="1:6" s="450" customFormat="1" x14ac:dyDescent="0.25">
      <c r="A211" s="446"/>
      <c r="B211" s="447"/>
      <c r="C211" s="447"/>
      <c r="D211" s="448"/>
      <c r="E211" s="448"/>
      <c r="F211" s="449"/>
    </row>
    <row r="212" spans="1:6" s="450" customFormat="1" x14ac:dyDescent="0.25">
      <c r="A212" s="446"/>
      <c r="B212" s="447"/>
      <c r="C212" s="447"/>
      <c r="D212" s="448"/>
      <c r="E212" s="448"/>
      <c r="F212" s="449"/>
    </row>
    <row r="213" spans="1:6" s="450" customFormat="1" x14ac:dyDescent="0.25">
      <c r="A213" s="446"/>
      <c r="B213" s="447"/>
      <c r="C213" s="447"/>
      <c r="D213" s="448"/>
      <c r="E213" s="448"/>
      <c r="F213" s="449"/>
    </row>
    <row r="214" spans="1:6" s="450" customFormat="1" x14ac:dyDescent="0.25">
      <c r="A214" s="446"/>
      <c r="B214" s="447"/>
      <c r="C214" s="447"/>
      <c r="D214" s="448"/>
      <c r="E214" s="448"/>
      <c r="F214" s="449"/>
    </row>
    <row r="215" spans="1:6" s="450" customFormat="1" x14ac:dyDescent="0.25">
      <c r="A215" s="446"/>
      <c r="B215" s="447"/>
      <c r="C215" s="447"/>
      <c r="D215" s="448"/>
      <c r="E215" s="448"/>
      <c r="F215" s="449"/>
    </row>
    <row r="216" spans="1:6" s="450" customFormat="1" x14ac:dyDescent="0.25">
      <c r="A216" s="446"/>
      <c r="B216" s="447"/>
      <c r="C216" s="447"/>
      <c r="D216" s="448"/>
      <c r="E216" s="448"/>
      <c r="F216" s="449"/>
    </row>
    <row r="217" spans="1:6" s="450" customFormat="1" x14ac:dyDescent="0.25">
      <c r="A217" s="446"/>
      <c r="B217" s="447"/>
      <c r="C217" s="447"/>
      <c r="D217" s="448"/>
      <c r="E217" s="448"/>
      <c r="F217" s="449"/>
    </row>
    <row r="218" spans="1:6" s="450" customFormat="1" x14ac:dyDescent="0.25">
      <c r="A218" s="446"/>
      <c r="B218" s="447"/>
      <c r="C218" s="447"/>
      <c r="D218" s="448"/>
      <c r="E218" s="448"/>
      <c r="F218" s="449"/>
    </row>
    <row r="219" spans="1:6" s="450" customFormat="1" x14ac:dyDescent="0.25">
      <c r="A219" s="446"/>
      <c r="B219" s="447"/>
      <c r="C219" s="447"/>
      <c r="D219" s="448"/>
      <c r="E219" s="448"/>
      <c r="F219" s="449"/>
    </row>
    <row r="220" spans="1:6" s="450" customFormat="1" x14ac:dyDescent="0.25">
      <c r="A220" s="446"/>
      <c r="B220" s="447"/>
      <c r="C220" s="447"/>
      <c r="D220" s="448"/>
      <c r="E220" s="448"/>
      <c r="F220" s="449"/>
    </row>
    <row r="221" spans="1:6" s="450" customFormat="1" x14ac:dyDescent="0.25">
      <c r="A221" s="446"/>
      <c r="B221" s="447"/>
      <c r="C221" s="447"/>
      <c r="D221" s="448"/>
      <c r="E221" s="448"/>
      <c r="F221" s="449"/>
    </row>
    <row r="222" spans="1:6" s="450" customFormat="1" x14ac:dyDescent="0.25">
      <c r="A222" s="446"/>
      <c r="B222" s="447"/>
      <c r="C222" s="447"/>
      <c r="D222" s="448"/>
      <c r="E222" s="448"/>
      <c r="F222" s="449"/>
    </row>
    <row r="223" spans="1:6" s="450" customFormat="1" x14ac:dyDescent="0.25">
      <c r="A223" s="446"/>
      <c r="B223" s="447"/>
      <c r="C223" s="447"/>
      <c r="D223" s="448"/>
      <c r="E223" s="448"/>
      <c r="F223" s="449"/>
    </row>
    <row r="224" spans="1:6" s="450" customFormat="1" x14ac:dyDescent="0.25">
      <c r="A224" s="446"/>
      <c r="B224" s="447"/>
      <c r="C224" s="447"/>
      <c r="D224" s="448"/>
      <c r="E224" s="448"/>
      <c r="F224" s="449"/>
    </row>
    <row r="225" spans="1:6" s="450" customFormat="1" x14ac:dyDescent="0.25">
      <c r="A225" s="446"/>
      <c r="B225" s="447"/>
      <c r="C225" s="447"/>
      <c r="D225" s="448"/>
      <c r="E225" s="448"/>
      <c r="F225" s="449"/>
    </row>
    <row r="226" spans="1:6" s="450" customFormat="1" x14ac:dyDescent="0.25">
      <c r="A226" s="446"/>
      <c r="B226" s="447"/>
      <c r="C226" s="447"/>
      <c r="D226" s="448"/>
      <c r="E226" s="448"/>
      <c r="F226" s="449"/>
    </row>
    <row r="227" spans="1:6" s="450" customFormat="1" x14ac:dyDescent="0.25">
      <c r="A227" s="446"/>
      <c r="B227" s="447"/>
      <c r="C227" s="447"/>
      <c r="D227" s="448"/>
      <c r="E227" s="448"/>
      <c r="F227" s="449"/>
    </row>
    <row r="228" spans="1:6" s="450" customFormat="1" x14ac:dyDescent="0.25">
      <c r="A228" s="446"/>
      <c r="B228" s="447"/>
      <c r="C228" s="447"/>
      <c r="D228" s="448"/>
      <c r="E228" s="448"/>
      <c r="F228" s="449"/>
    </row>
    <row r="229" spans="1:6" s="450" customFormat="1" x14ac:dyDescent="0.25">
      <c r="A229" s="446"/>
      <c r="B229" s="447"/>
      <c r="C229" s="447"/>
      <c r="D229" s="448"/>
      <c r="E229" s="448"/>
      <c r="F229" s="449"/>
    </row>
    <row r="230" spans="1:6" s="450" customFormat="1" x14ac:dyDescent="0.25">
      <c r="A230" s="446"/>
      <c r="B230" s="447"/>
      <c r="C230" s="447"/>
      <c r="D230" s="448"/>
      <c r="E230" s="448"/>
      <c r="F230" s="449"/>
    </row>
    <row r="231" spans="1:6" s="450" customFormat="1" x14ac:dyDescent="0.25">
      <c r="A231" s="446"/>
      <c r="B231" s="447"/>
      <c r="C231" s="447"/>
      <c r="D231" s="448"/>
      <c r="E231" s="448"/>
      <c r="F231" s="449"/>
    </row>
    <row r="232" spans="1:6" s="450" customFormat="1" x14ac:dyDescent="0.25">
      <c r="A232" s="446"/>
      <c r="B232" s="447"/>
      <c r="C232" s="447"/>
      <c r="D232" s="448"/>
      <c r="E232" s="448"/>
      <c r="F232" s="449"/>
    </row>
    <row r="233" spans="1:6" s="450" customFormat="1" x14ac:dyDescent="0.25">
      <c r="A233" s="446"/>
      <c r="B233" s="447"/>
      <c r="C233" s="447"/>
      <c r="D233" s="448"/>
      <c r="E233" s="448"/>
      <c r="F233" s="449"/>
    </row>
    <row r="234" spans="1:6" s="450" customFormat="1" x14ac:dyDescent="0.25">
      <c r="A234" s="446"/>
      <c r="B234" s="447"/>
      <c r="C234" s="447"/>
      <c r="D234" s="448"/>
      <c r="E234" s="448"/>
      <c r="F234" s="449"/>
    </row>
    <row r="235" spans="1:6" s="450" customFormat="1" x14ac:dyDescent="0.25">
      <c r="A235" s="446"/>
      <c r="B235" s="447"/>
      <c r="C235" s="447"/>
      <c r="D235" s="448"/>
      <c r="E235" s="448"/>
      <c r="F235" s="449"/>
    </row>
  </sheetData>
  <mergeCells count="1">
    <mergeCell ref="B1:C1"/>
  </mergeCells>
  <pageMargins left="0.7" right="0.7" top="0.75" bottom="0.75" header="0.3" footer="0.3"/>
  <pageSetup paperSize="9" orientation="landscape" r:id="rId1"/>
  <rowBreaks count="1" manualBreakCount="1">
    <brk id="24" max="16383" man="1"/>
  </rowBreaks>
  <ignoredErrors>
    <ignoredError sqref="B52"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559E-B7EE-4D2E-95FD-F7FD622C3722}">
  <sheetPr>
    <tabColor rgb="FFFFFF00"/>
  </sheetPr>
  <dimension ref="A1:K49"/>
  <sheetViews>
    <sheetView topLeftCell="C1" zoomScaleNormal="100" workbookViewId="0">
      <selection activeCell="I21" sqref="I21"/>
    </sheetView>
  </sheetViews>
  <sheetFormatPr defaultColWidth="8.85546875" defaultRowHeight="15" x14ac:dyDescent="0.25"/>
  <cols>
    <col min="1" max="1" width="10.140625" style="197" bestFit="1"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78.140625" style="6" customWidth="1"/>
    <col min="10" max="16384" width="8.85546875" style="6"/>
  </cols>
  <sheetData>
    <row r="1" spans="1:11" ht="15.75" thickBot="1" x14ac:dyDescent="0.3"/>
    <row r="2" spans="1:11" s="10" customFormat="1" ht="19.5" thickBot="1" x14ac:dyDescent="0.3">
      <c r="A2" s="310"/>
      <c r="B2" s="311" t="s">
        <v>143</v>
      </c>
      <c r="C2" s="573" t="s">
        <v>168</v>
      </c>
      <c r="D2" s="574"/>
      <c r="E2" s="515" t="s">
        <v>161</v>
      </c>
      <c r="F2" s="514"/>
      <c r="G2" s="515" t="s">
        <v>169</v>
      </c>
      <c r="H2" s="514"/>
      <c r="I2" s="3" t="s">
        <v>99</v>
      </c>
    </row>
    <row r="3" spans="1:11" ht="30" x14ac:dyDescent="0.25">
      <c r="A3" s="283" t="s">
        <v>23</v>
      </c>
      <c r="B3" s="319"/>
      <c r="C3" s="285" t="s">
        <v>24</v>
      </c>
      <c r="D3" s="286" t="s">
        <v>0</v>
      </c>
      <c r="E3" s="320" t="s">
        <v>24</v>
      </c>
      <c r="F3" s="321" t="s">
        <v>0</v>
      </c>
      <c r="G3" s="285" t="s">
        <v>24</v>
      </c>
      <c r="H3" s="286" t="s">
        <v>0</v>
      </c>
      <c r="I3" s="180"/>
    </row>
    <row r="4" spans="1:11" x14ac:dyDescent="0.25">
      <c r="A4" s="257">
        <v>42000</v>
      </c>
      <c r="B4" s="287" t="s">
        <v>134</v>
      </c>
      <c r="C4" s="251">
        <v>1250</v>
      </c>
      <c r="D4" s="222"/>
      <c r="E4" s="251">
        <v>3456</v>
      </c>
      <c r="F4" s="322"/>
      <c r="G4" s="251">
        <v>950</v>
      </c>
      <c r="H4" s="222"/>
      <c r="I4" s="183"/>
    </row>
    <row r="5" spans="1:11" ht="30" x14ac:dyDescent="0.25">
      <c r="A5" s="257">
        <v>42060</v>
      </c>
      <c r="B5" s="287" t="s">
        <v>135</v>
      </c>
      <c r="C5" s="251">
        <v>6000</v>
      </c>
      <c r="D5" s="222"/>
      <c r="E5" s="251">
        <v>255</v>
      </c>
      <c r="F5" s="355"/>
      <c r="G5" s="251">
        <v>9000</v>
      </c>
      <c r="H5" s="222"/>
      <c r="I5" s="181"/>
      <c r="J5" s="182"/>
      <c r="K5" s="183"/>
    </row>
    <row r="6" spans="1:11" ht="30" x14ac:dyDescent="0.25">
      <c r="A6" s="257">
        <v>80100</v>
      </c>
      <c r="B6" s="171" t="s">
        <v>136</v>
      </c>
      <c r="C6" s="221"/>
      <c r="D6" s="277">
        <v>1500</v>
      </c>
      <c r="E6" s="251"/>
      <c r="F6" s="355">
        <v>1523</v>
      </c>
      <c r="G6" s="221"/>
      <c r="H6" s="277">
        <v>3000</v>
      </c>
      <c r="I6" s="181"/>
    </row>
    <row r="7" spans="1:11" x14ac:dyDescent="0.25">
      <c r="A7" s="257">
        <v>42040</v>
      </c>
      <c r="B7" s="171" t="s">
        <v>131</v>
      </c>
      <c r="C7" s="251">
        <v>1200</v>
      </c>
      <c r="D7" s="222"/>
      <c r="E7" s="251">
        <v>704</v>
      </c>
      <c r="F7" s="355"/>
      <c r="G7" s="251">
        <v>1200</v>
      </c>
      <c r="H7" s="222"/>
      <c r="I7" s="183"/>
    </row>
    <row r="8" spans="1:11" x14ac:dyDescent="0.25">
      <c r="A8" s="201">
        <v>40100</v>
      </c>
      <c r="B8" s="165" t="s">
        <v>239</v>
      </c>
      <c r="C8" s="251">
        <v>15000</v>
      </c>
      <c r="D8" s="222"/>
      <c r="E8" s="251">
        <v>6354</v>
      </c>
      <c r="F8" s="355"/>
      <c r="G8" s="181">
        <v>24169</v>
      </c>
      <c r="H8" s="222"/>
      <c r="I8" s="389"/>
      <c r="J8" s="143"/>
      <c r="K8" s="143"/>
    </row>
    <row r="9" spans="1:11" ht="2.25" hidden="1" customHeight="1" x14ac:dyDescent="0.25">
      <c r="A9" s="381">
        <v>40640</v>
      </c>
      <c r="B9" s="382" t="s">
        <v>189</v>
      </c>
      <c r="C9" s="378"/>
      <c r="D9" s="380"/>
      <c r="E9" s="383">
        <v>125</v>
      </c>
      <c r="F9" s="384"/>
      <c r="G9" s="221"/>
      <c r="H9" s="222"/>
      <c r="I9" s="379"/>
      <c r="J9" s="143"/>
      <c r="K9" s="143"/>
    </row>
    <row r="10" spans="1:11" ht="0.75" hidden="1" customHeight="1" x14ac:dyDescent="0.25">
      <c r="A10" s="381">
        <v>40640</v>
      </c>
      <c r="B10" s="382" t="s">
        <v>190</v>
      </c>
      <c r="C10" s="378"/>
      <c r="D10" s="380"/>
      <c r="E10" s="383"/>
      <c r="F10" s="384"/>
      <c r="G10" s="221"/>
      <c r="H10" s="322"/>
      <c r="I10" s="377"/>
    </row>
    <row r="11" spans="1:11" x14ac:dyDescent="0.25">
      <c r="A11" s="201"/>
      <c r="B11" s="165" t="s">
        <v>191</v>
      </c>
      <c r="C11" s="221"/>
      <c r="D11" s="292">
        <v>15000</v>
      </c>
      <c r="E11" s="251"/>
      <c r="F11" s="355"/>
      <c r="G11" s="221"/>
      <c r="H11" s="292">
        <v>30000</v>
      </c>
      <c r="I11" s="314"/>
    </row>
    <row r="12" spans="1:11" ht="30" x14ac:dyDescent="0.25">
      <c r="A12" s="201">
        <v>40010</v>
      </c>
      <c r="B12" s="296" t="s">
        <v>251</v>
      </c>
      <c r="C12" s="253">
        <v>1020</v>
      </c>
      <c r="D12" s="224"/>
      <c r="E12" s="278"/>
      <c r="F12" s="323"/>
      <c r="G12" s="253">
        <v>0</v>
      </c>
      <c r="H12" s="224"/>
      <c r="I12" s="314"/>
    </row>
    <row r="13" spans="1:11" ht="30" x14ac:dyDescent="0.25">
      <c r="A13" s="201">
        <v>40010</v>
      </c>
      <c r="B13" s="296" t="s">
        <v>252</v>
      </c>
      <c r="C13" s="253">
        <v>3090</v>
      </c>
      <c r="D13" s="224"/>
      <c r="E13" s="278"/>
      <c r="F13" s="323"/>
      <c r="G13" s="253">
        <f>536*1.21</f>
        <v>648.55999999999995</v>
      </c>
      <c r="H13" s="224"/>
      <c r="I13" s="314"/>
    </row>
    <row r="14" spans="1:11" ht="30" x14ac:dyDescent="0.25">
      <c r="A14" s="201"/>
      <c r="B14" s="296" t="s">
        <v>253</v>
      </c>
      <c r="C14" s="253">
        <v>875</v>
      </c>
      <c r="D14" s="224"/>
      <c r="E14" s="278"/>
      <c r="F14" s="323"/>
      <c r="G14" s="253">
        <f>536*1.21</f>
        <v>648.55999999999995</v>
      </c>
      <c r="H14" s="224"/>
      <c r="I14" s="314"/>
    </row>
    <row r="15" spans="1:11" ht="30" x14ac:dyDescent="0.25">
      <c r="A15" s="201"/>
      <c r="B15" s="165" t="s">
        <v>254</v>
      </c>
      <c r="C15" s="253"/>
      <c r="D15" s="224"/>
      <c r="E15" s="278"/>
      <c r="F15" s="323"/>
      <c r="G15" s="253">
        <f>536*1.21</f>
        <v>648.55999999999995</v>
      </c>
      <c r="H15" s="224"/>
      <c r="I15" s="314"/>
    </row>
    <row r="16" spans="1:11" ht="30" x14ac:dyDescent="0.25">
      <c r="A16" s="201"/>
      <c r="B16" s="165" t="s">
        <v>255</v>
      </c>
      <c r="C16" s="253"/>
      <c r="D16" s="224"/>
      <c r="E16" s="278"/>
      <c r="F16" s="323"/>
      <c r="G16" s="253">
        <f>536*1.21*3</f>
        <v>1945.6799999999998</v>
      </c>
      <c r="H16" s="224"/>
      <c r="I16" s="314"/>
    </row>
    <row r="17" spans="1:11" x14ac:dyDescent="0.25">
      <c r="A17" s="201"/>
      <c r="B17" s="165" t="s">
        <v>256</v>
      </c>
      <c r="C17" s="253"/>
      <c r="D17" s="224"/>
      <c r="E17" s="278"/>
      <c r="F17" s="323"/>
      <c r="G17" s="253">
        <v>0</v>
      </c>
      <c r="H17" s="224"/>
      <c r="I17" s="314"/>
    </row>
    <row r="18" spans="1:11" x14ac:dyDescent="0.25">
      <c r="A18" s="233"/>
      <c r="B18" s="165" t="s">
        <v>192</v>
      </c>
      <c r="C18" s="253">
        <v>2500</v>
      </c>
      <c r="D18" s="224"/>
      <c r="E18" s="278"/>
      <c r="F18" s="323"/>
      <c r="G18" s="253">
        <v>2500</v>
      </c>
      <c r="H18" s="224"/>
      <c r="I18" s="314"/>
    </row>
    <row r="19" spans="1:11" x14ac:dyDescent="0.25">
      <c r="A19" s="201"/>
      <c r="B19" s="171" t="s">
        <v>257</v>
      </c>
      <c r="C19" s="253">
        <v>4000</v>
      </c>
      <c r="D19" s="224"/>
      <c r="E19" s="223"/>
      <c r="F19" s="324"/>
      <c r="G19" s="253">
        <v>4000</v>
      </c>
      <c r="H19" s="224"/>
      <c r="I19" s="314"/>
    </row>
    <row r="20" spans="1:11" ht="15.75" thickBot="1" x14ac:dyDescent="0.3">
      <c r="A20" s="201"/>
      <c r="B20" s="184"/>
      <c r="C20" s="223"/>
      <c r="D20" s="224"/>
      <c r="E20" s="223"/>
      <c r="F20" s="324"/>
      <c r="G20" s="223"/>
      <c r="H20" s="390"/>
      <c r="I20" s="314"/>
    </row>
    <row r="21" spans="1:11" ht="15.75" thickBot="1" x14ac:dyDescent="0.3">
      <c r="A21" s="288"/>
      <c r="B21" s="289"/>
      <c r="C21" s="309">
        <v>34935</v>
      </c>
      <c r="D21" s="318">
        <v>16500</v>
      </c>
      <c r="E21" s="309">
        <f>SUM(E4:E20)</f>
        <v>10894</v>
      </c>
      <c r="F21" s="309">
        <f>SUM(F4:F20)</f>
        <v>1523</v>
      </c>
      <c r="G21" s="309">
        <f>SUM(G4:G20)</f>
        <v>45710.359999999993</v>
      </c>
      <c r="H21" s="309">
        <f>SUM(H4:H20)</f>
        <v>33000</v>
      </c>
      <c r="I21" s="376"/>
    </row>
    <row r="23" spans="1:11" s="4" customFormat="1" ht="18.75" x14ac:dyDescent="0.3">
      <c r="A23" s="275"/>
      <c r="B23" s="571" t="s">
        <v>160</v>
      </c>
      <c r="C23" s="571"/>
      <c r="D23" s="571"/>
      <c r="E23" s="571"/>
      <c r="F23" s="571"/>
      <c r="G23" s="571"/>
      <c r="H23" s="571"/>
      <c r="I23" s="305" t="s">
        <v>146</v>
      </c>
    </row>
    <row r="24" spans="1:11" customFormat="1" x14ac:dyDescent="0.25">
      <c r="A24" s="204" t="s">
        <v>11</v>
      </c>
      <c r="B24" s="512" t="s">
        <v>210</v>
      </c>
      <c r="C24" s="512"/>
      <c r="D24" s="512"/>
      <c r="E24" s="512"/>
      <c r="F24" s="512"/>
      <c r="G24" s="512"/>
      <c r="H24" s="512"/>
      <c r="I24" s="238"/>
    </row>
    <row r="25" spans="1:11" customFormat="1" x14ac:dyDescent="0.25">
      <c r="A25" s="258">
        <v>1</v>
      </c>
      <c r="B25" s="576" t="s">
        <v>258</v>
      </c>
      <c r="C25" s="576"/>
      <c r="D25" s="576"/>
      <c r="E25" s="576"/>
      <c r="F25" s="576"/>
      <c r="G25" s="576"/>
      <c r="H25" s="576"/>
      <c r="I25" s="281" t="s">
        <v>194</v>
      </c>
      <c r="J25" s="271"/>
      <c r="K25" s="271"/>
    </row>
    <row r="26" spans="1:11" customFormat="1" x14ac:dyDescent="0.25">
      <c r="A26" s="258">
        <v>2</v>
      </c>
      <c r="B26" s="576" t="s">
        <v>195</v>
      </c>
      <c r="C26" s="576"/>
      <c r="D26" s="576"/>
      <c r="E26" s="576"/>
      <c r="F26" s="576"/>
      <c r="G26" s="576"/>
      <c r="H26" s="576"/>
      <c r="I26" s="281" t="s">
        <v>196</v>
      </c>
      <c r="J26" s="271"/>
      <c r="K26" s="271"/>
    </row>
    <row r="27" spans="1:11" customFormat="1" x14ac:dyDescent="0.25">
      <c r="A27" s="258">
        <v>3</v>
      </c>
      <c r="B27" s="576" t="s">
        <v>259</v>
      </c>
      <c r="C27" s="576"/>
      <c r="D27" s="576"/>
      <c r="E27" s="576"/>
      <c r="F27" s="576"/>
      <c r="G27" s="576"/>
      <c r="H27" s="576"/>
      <c r="I27" s="282" t="s">
        <v>197</v>
      </c>
      <c r="J27" s="271"/>
      <c r="K27" s="271"/>
    </row>
    <row r="28" spans="1:11" x14ac:dyDescent="0.25">
      <c r="A28" s="258">
        <v>4</v>
      </c>
      <c r="B28" s="576" t="s">
        <v>260</v>
      </c>
      <c r="C28" s="576"/>
      <c r="D28" s="576"/>
      <c r="E28" s="576"/>
      <c r="F28" s="576"/>
      <c r="G28" s="576"/>
      <c r="H28" s="576"/>
      <c r="I28" s="282">
        <v>5</v>
      </c>
      <c r="J28" s="271"/>
      <c r="K28" s="271"/>
    </row>
    <row r="29" spans="1:11" x14ac:dyDescent="0.25">
      <c r="A29" s="258">
        <v>5</v>
      </c>
      <c r="B29" s="577" t="s">
        <v>261</v>
      </c>
      <c r="C29" s="578"/>
      <c r="D29" s="578"/>
      <c r="E29" s="578"/>
      <c r="F29" s="578"/>
      <c r="G29" s="578"/>
      <c r="H29" s="579"/>
      <c r="I29" s="282" t="s">
        <v>262</v>
      </c>
      <c r="J29" s="271"/>
      <c r="K29" s="271"/>
    </row>
    <row r="30" spans="1:11" customFormat="1" x14ac:dyDescent="0.25">
      <c r="A30" s="258">
        <v>6</v>
      </c>
      <c r="B30" s="575" t="s">
        <v>263</v>
      </c>
      <c r="C30" s="575"/>
      <c r="D30" s="575"/>
      <c r="E30" s="575"/>
      <c r="F30" s="575"/>
      <c r="G30" s="575"/>
      <c r="H30" s="575"/>
      <c r="I30" s="282" t="s">
        <v>200</v>
      </c>
      <c r="J30" s="271"/>
      <c r="K30" s="271"/>
    </row>
    <row r="31" spans="1:11" customFormat="1" x14ac:dyDescent="0.25">
      <c r="A31" s="258">
        <v>7</v>
      </c>
      <c r="B31" s="575" t="s">
        <v>264</v>
      </c>
      <c r="C31" s="575"/>
      <c r="D31" s="575"/>
      <c r="E31" s="575"/>
      <c r="F31" s="575"/>
      <c r="G31" s="575"/>
      <c r="H31" s="575"/>
      <c r="I31" s="282">
        <v>2</v>
      </c>
      <c r="J31" s="271"/>
      <c r="K31" s="271"/>
    </row>
    <row r="32" spans="1:11" customFormat="1" x14ac:dyDescent="0.25">
      <c r="A32" s="385">
        <v>8</v>
      </c>
      <c r="B32" s="580" t="s">
        <v>265</v>
      </c>
      <c r="C32" s="581"/>
      <c r="D32" s="581"/>
      <c r="E32" s="581"/>
      <c r="F32" s="581"/>
      <c r="G32" s="581"/>
      <c r="H32" s="582"/>
      <c r="I32" s="386" t="s">
        <v>266</v>
      </c>
      <c r="J32" s="271"/>
      <c r="K32" s="271"/>
    </row>
    <row r="33" spans="1:11" customFormat="1" x14ac:dyDescent="0.25">
      <c r="A33" s="387">
        <v>9</v>
      </c>
      <c r="B33" s="583" t="s">
        <v>267</v>
      </c>
      <c r="C33" s="584"/>
      <c r="D33" s="584"/>
      <c r="E33" s="584"/>
      <c r="F33" s="584"/>
      <c r="G33" s="584"/>
      <c r="H33" s="585"/>
      <c r="I33" s="388">
        <v>5</v>
      </c>
      <c r="J33" s="271"/>
      <c r="K33" s="271"/>
    </row>
    <row r="34" spans="1:11" customFormat="1" x14ac:dyDescent="0.25">
      <c r="A34" s="174"/>
      <c r="B34" s="6"/>
    </row>
    <row r="35" spans="1:11" s="4" customFormat="1" ht="18.75" x14ac:dyDescent="0.3">
      <c r="A35" s="266"/>
      <c r="B35" s="267" t="s">
        <v>100</v>
      </c>
      <c r="C35" s="325"/>
      <c r="D35" s="326"/>
      <c r="E35" s="326"/>
      <c r="F35" s="326"/>
      <c r="G35" s="326"/>
      <c r="H35" s="327"/>
      <c r="I35" s="328" t="s">
        <v>146</v>
      </c>
      <c r="J35" s="268"/>
      <c r="K35" s="268"/>
    </row>
    <row r="36" spans="1:11" customFormat="1" x14ac:dyDescent="0.25">
      <c r="A36" s="256" t="s">
        <v>11</v>
      </c>
      <c r="B36" s="528" t="s">
        <v>109</v>
      </c>
      <c r="C36" s="552"/>
      <c r="D36" s="552"/>
      <c r="E36" s="552"/>
      <c r="F36" s="552"/>
      <c r="G36" s="552"/>
      <c r="H36" s="553"/>
      <c r="I36" s="329"/>
      <c r="J36" s="271"/>
      <c r="K36" s="271"/>
    </row>
    <row r="37" spans="1:11" customFormat="1" x14ac:dyDescent="0.25">
      <c r="A37" s="258">
        <v>1</v>
      </c>
      <c r="B37" s="576" t="s">
        <v>193</v>
      </c>
      <c r="C37" s="576"/>
      <c r="D37" s="576"/>
      <c r="E37" s="576"/>
      <c r="F37" s="576"/>
      <c r="G37" s="576"/>
      <c r="H37" s="576"/>
      <c r="I37" s="281" t="s">
        <v>194</v>
      </c>
      <c r="J37" s="271"/>
      <c r="K37" s="271"/>
    </row>
    <row r="38" spans="1:11" customFormat="1" x14ac:dyDescent="0.25">
      <c r="A38" s="258">
        <v>2</v>
      </c>
      <c r="B38" s="576" t="s">
        <v>195</v>
      </c>
      <c r="C38" s="576"/>
      <c r="D38" s="576"/>
      <c r="E38" s="576"/>
      <c r="F38" s="576"/>
      <c r="G38" s="576"/>
      <c r="H38" s="576"/>
      <c r="I38" s="281" t="s">
        <v>196</v>
      </c>
      <c r="J38" s="271"/>
      <c r="K38" s="271"/>
    </row>
    <row r="39" spans="1:11" customFormat="1" x14ac:dyDescent="0.25">
      <c r="A39" s="258">
        <v>3</v>
      </c>
      <c r="B39" s="576" t="s">
        <v>259</v>
      </c>
      <c r="C39" s="576"/>
      <c r="D39" s="576"/>
      <c r="E39" s="576"/>
      <c r="F39" s="576"/>
      <c r="G39" s="576"/>
      <c r="H39" s="576"/>
      <c r="I39" s="282" t="s">
        <v>197</v>
      </c>
      <c r="J39" s="271"/>
      <c r="K39" s="271"/>
    </row>
    <row r="40" spans="1:11" x14ac:dyDescent="0.25">
      <c r="A40" s="258">
        <v>4</v>
      </c>
      <c r="B40" s="576" t="s">
        <v>198</v>
      </c>
      <c r="C40" s="576"/>
      <c r="D40" s="576"/>
      <c r="E40" s="576"/>
      <c r="F40" s="576"/>
      <c r="G40" s="576"/>
      <c r="H40" s="576"/>
      <c r="I40" s="282">
        <v>5</v>
      </c>
      <c r="J40" s="271"/>
      <c r="K40" s="271"/>
    </row>
    <row r="41" spans="1:11" customFormat="1" x14ac:dyDescent="0.25">
      <c r="A41" s="258">
        <v>5</v>
      </c>
      <c r="B41" s="575" t="s">
        <v>199</v>
      </c>
      <c r="C41" s="575"/>
      <c r="D41" s="575"/>
      <c r="E41" s="575"/>
      <c r="F41" s="575"/>
      <c r="G41" s="575"/>
      <c r="H41" s="575"/>
      <c r="I41" s="282" t="s">
        <v>200</v>
      </c>
      <c r="J41" s="271"/>
      <c r="K41" s="271"/>
    </row>
    <row r="42" spans="1:11" customFormat="1" x14ac:dyDescent="0.25">
      <c r="A42" s="258">
        <v>6</v>
      </c>
      <c r="B42" s="575" t="s">
        <v>201</v>
      </c>
      <c r="C42" s="575"/>
      <c r="D42" s="575"/>
      <c r="E42" s="575"/>
      <c r="F42" s="575"/>
      <c r="G42" s="575"/>
      <c r="H42" s="575"/>
      <c r="I42" s="282">
        <v>2</v>
      </c>
      <c r="J42" s="271"/>
      <c r="K42" s="271"/>
    </row>
    <row r="43" spans="1:11" customFormat="1" x14ac:dyDescent="0.25">
      <c r="A43" s="332"/>
      <c r="B43" s="333"/>
      <c r="C43" s="330"/>
      <c r="D43" s="330"/>
      <c r="E43" s="330"/>
      <c r="F43" s="330"/>
      <c r="G43" s="330"/>
      <c r="H43" s="330"/>
      <c r="I43" s="331"/>
      <c r="J43" s="271"/>
      <c r="K43" s="271"/>
    </row>
    <row r="44" spans="1:11" customFormat="1" ht="15.75" x14ac:dyDescent="0.25">
      <c r="A44" s="206"/>
      <c r="B44" s="195" t="s">
        <v>102</v>
      </c>
    </row>
    <row r="45" spans="1:11" customFormat="1" x14ac:dyDescent="0.25">
      <c r="A45" s="207">
        <v>1</v>
      </c>
      <c r="B45" s="196" t="s">
        <v>103</v>
      </c>
    </row>
    <row r="46" spans="1:11" customFormat="1" x14ac:dyDescent="0.25">
      <c r="A46" s="207">
        <v>2</v>
      </c>
      <c r="B46" s="196" t="s">
        <v>104</v>
      </c>
    </row>
    <row r="47" spans="1:11" customFormat="1" x14ac:dyDescent="0.25">
      <c r="A47" s="207">
        <v>3</v>
      </c>
      <c r="B47" s="196" t="s">
        <v>105</v>
      </c>
    </row>
    <row r="48" spans="1:11" customFormat="1" x14ac:dyDescent="0.25">
      <c r="A48" s="207">
        <v>4</v>
      </c>
      <c r="B48" s="196" t="s">
        <v>74</v>
      </c>
    </row>
    <row r="49" spans="1:2" customFormat="1" x14ac:dyDescent="0.25">
      <c r="A49" s="207">
        <v>5</v>
      </c>
      <c r="B49" s="196" t="s">
        <v>106</v>
      </c>
    </row>
  </sheetData>
  <mergeCells count="21">
    <mergeCell ref="B40:H40"/>
    <mergeCell ref="B41:H41"/>
    <mergeCell ref="B42:H42"/>
    <mergeCell ref="B32:H32"/>
    <mergeCell ref="B33:H33"/>
    <mergeCell ref="B36:H36"/>
    <mergeCell ref="B37:H37"/>
    <mergeCell ref="B38:H38"/>
    <mergeCell ref="B39:H39"/>
    <mergeCell ref="B31:H31"/>
    <mergeCell ref="C2:D2"/>
    <mergeCell ref="E2:F2"/>
    <mergeCell ref="G2:H2"/>
    <mergeCell ref="B23:H23"/>
    <mergeCell ref="B24:H24"/>
    <mergeCell ref="B25:H25"/>
    <mergeCell ref="B26:H26"/>
    <mergeCell ref="B27:H27"/>
    <mergeCell ref="B28:H28"/>
    <mergeCell ref="B29:H29"/>
    <mergeCell ref="B30:H3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FC34-AAFC-44CD-BDCA-D3A08CDB1A01}">
  <sheetPr>
    <tabColor rgb="FFFFFF00"/>
  </sheetPr>
  <dimension ref="A1:M31"/>
  <sheetViews>
    <sheetView topLeftCell="B1" zoomScaleNormal="100" workbookViewId="0">
      <selection activeCell="K8" sqref="K8"/>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145</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v>2100</v>
      </c>
      <c r="D4" s="182"/>
      <c r="E4" s="221"/>
      <c r="F4" s="222"/>
      <c r="G4" s="181"/>
      <c r="H4" s="182"/>
      <c r="I4" s="181">
        <v>550</v>
      </c>
      <c r="J4" s="182"/>
      <c r="K4" s="183"/>
    </row>
    <row r="5" spans="1:13" ht="30" x14ac:dyDescent="0.25">
      <c r="A5" s="200">
        <v>42060</v>
      </c>
      <c r="B5" s="50" t="s">
        <v>135</v>
      </c>
      <c r="C5" s="221">
        <v>4000</v>
      </c>
      <c r="D5" s="222">
        <v>3200</v>
      </c>
      <c r="E5" s="251">
        <v>5000</v>
      </c>
      <c r="F5" s="222"/>
      <c r="G5" s="181">
        <v>268</v>
      </c>
      <c r="H5" s="182"/>
      <c r="I5" s="181"/>
      <c r="J5" s="182"/>
      <c r="K5" s="183"/>
    </row>
    <row r="6" spans="1:13" ht="30" x14ac:dyDescent="0.25">
      <c r="A6" s="200">
        <v>80100</v>
      </c>
      <c r="B6" s="50" t="s">
        <v>136</v>
      </c>
      <c r="C6" s="181"/>
      <c r="D6" s="182"/>
      <c r="E6" s="251">
        <v>15000</v>
      </c>
      <c r="F6" s="277">
        <v>15000</v>
      </c>
      <c r="G6" s="181"/>
      <c r="H6" s="182"/>
      <c r="I6" s="181"/>
      <c r="J6" s="182"/>
      <c r="K6" s="183"/>
    </row>
    <row r="7" spans="1:13" x14ac:dyDescent="0.25">
      <c r="A7" s="200">
        <v>42040</v>
      </c>
      <c r="B7" s="50" t="s">
        <v>131</v>
      </c>
      <c r="C7" s="221">
        <v>450</v>
      </c>
      <c r="D7" s="222"/>
      <c r="E7" s="221"/>
      <c r="F7" s="222"/>
      <c r="G7" s="181"/>
      <c r="H7" s="182"/>
      <c r="I7" s="181">
        <v>300</v>
      </c>
      <c r="J7" s="182"/>
      <c r="K7" s="183"/>
    </row>
    <row r="8" spans="1:13" x14ac:dyDescent="0.25">
      <c r="A8" s="200"/>
      <c r="B8" s="50" t="s">
        <v>299</v>
      </c>
      <c r="C8" s="221"/>
      <c r="D8" s="222"/>
      <c r="E8" s="223"/>
      <c r="F8" s="224"/>
      <c r="G8" s="185"/>
      <c r="H8" s="186"/>
      <c r="I8" s="185">
        <v>10000</v>
      </c>
      <c r="J8" s="186">
        <v>10000</v>
      </c>
      <c r="K8" s="211"/>
    </row>
    <row r="9" spans="1:13" x14ac:dyDescent="0.25">
      <c r="A9" s="201"/>
      <c r="B9" s="171" t="s">
        <v>107</v>
      </c>
      <c r="C9" s="221"/>
      <c r="D9" s="222"/>
      <c r="E9" s="253">
        <v>500</v>
      </c>
      <c r="F9" s="224"/>
      <c r="G9" s="185"/>
      <c r="H9" s="186"/>
      <c r="I9" s="185"/>
      <c r="J9" s="186"/>
      <c r="K9" s="183"/>
      <c r="L9" s="143"/>
      <c r="M9" s="143"/>
    </row>
    <row r="10" spans="1:13" ht="15.75" thickBot="1" x14ac:dyDescent="0.3">
      <c r="A10" s="201"/>
      <c r="B10" s="171" t="s">
        <v>107</v>
      </c>
      <c r="C10" s="223"/>
      <c r="D10" s="224"/>
      <c r="E10" s="223"/>
      <c r="F10" s="224"/>
      <c r="G10" s="185"/>
      <c r="H10" s="186"/>
      <c r="I10" s="185"/>
      <c r="J10" s="186"/>
      <c r="K10" s="183"/>
      <c r="L10" s="143"/>
      <c r="M10" s="143"/>
    </row>
    <row r="11" spans="1:13" ht="15.75" thickBot="1" x14ac:dyDescent="0.3">
      <c r="C11" s="32">
        <f t="shared" ref="C11:H11" si="0">SUM(C7:C10)</f>
        <v>450</v>
      </c>
      <c r="D11" s="33">
        <f t="shared" si="0"/>
        <v>0</v>
      </c>
      <c r="E11" s="247">
        <f>SUM(E4:E10)</f>
        <v>20500</v>
      </c>
      <c r="F11" s="191">
        <f>SUM(F4:F10)</f>
        <v>15000</v>
      </c>
      <c r="G11" s="191">
        <f t="shared" si="0"/>
        <v>0</v>
      </c>
      <c r="H11" s="191">
        <f t="shared" si="0"/>
        <v>0</v>
      </c>
      <c r="I11" s="191">
        <f>SUM(I4:I10)</f>
        <v>10850</v>
      </c>
      <c r="J11" s="191">
        <f>SUM(J4:J10)</f>
        <v>10000</v>
      </c>
      <c r="K11" s="192"/>
    </row>
    <row r="13" spans="1:13" s="4" customFormat="1" ht="45.75" x14ac:dyDescent="0.3">
      <c r="A13" s="275"/>
      <c r="B13" s="571" t="s">
        <v>160</v>
      </c>
      <c r="C13" s="571"/>
      <c r="D13" s="571"/>
      <c r="E13" s="571"/>
      <c r="F13" s="571"/>
      <c r="G13" s="571"/>
      <c r="H13" s="571"/>
      <c r="I13" s="306" t="s">
        <v>146</v>
      </c>
    </row>
    <row r="14" spans="1:13" customFormat="1" x14ac:dyDescent="0.25">
      <c r="A14" s="204" t="s">
        <v>74</v>
      </c>
      <c r="B14" s="512" t="s">
        <v>211</v>
      </c>
      <c r="C14" s="512"/>
      <c r="D14" s="512"/>
      <c r="E14" s="512"/>
      <c r="F14" s="512"/>
      <c r="G14" s="512"/>
      <c r="H14" s="512"/>
      <c r="I14" s="238"/>
    </row>
    <row r="15" spans="1:13" customFormat="1" x14ac:dyDescent="0.25">
      <c r="A15" s="205">
        <v>1</v>
      </c>
      <c r="B15" s="570"/>
      <c r="C15" s="570"/>
      <c r="D15" s="570"/>
      <c r="E15" s="570"/>
      <c r="F15" s="570"/>
      <c r="G15" s="570"/>
      <c r="H15" s="570"/>
      <c r="I15" s="237"/>
    </row>
    <row r="16" spans="1:13" customFormat="1" x14ac:dyDescent="0.25">
      <c r="A16" s="205">
        <v>2</v>
      </c>
      <c r="B16" s="570"/>
      <c r="C16" s="570"/>
      <c r="D16" s="570"/>
      <c r="E16" s="570"/>
      <c r="F16" s="570"/>
      <c r="G16" s="570"/>
      <c r="H16" s="570"/>
      <c r="I16" s="237"/>
    </row>
    <row r="17" spans="1:9" customFormat="1" x14ac:dyDescent="0.25">
      <c r="A17" s="205">
        <v>3</v>
      </c>
      <c r="B17" s="570"/>
      <c r="C17" s="570"/>
      <c r="D17" s="570"/>
      <c r="E17" s="570"/>
      <c r="F17" s="570"/>
      <c r="G17" s="570"/>
      <c r="H17" s="570"/>
      <c r="I17" s="237"/>
    </row>
    <row r="18" spans="1:9" customFormat="1" x14ac:dyDescent="0.25">
      <c r="A18" s="174"/>
      <c r="B18" s="6"/>
    </row>
    <row r="19" spans="1:9" s="4" customFormat="1" ht="45.75" x14ac:dyDescent="0.3">
      <c r="A19" s="275"/>
      <c r="B19" s="571" t="s">
        <v>100</v>
      </c>
      <c r="C19" s="571"/>
      <c r="D19" s="571"/>
      <c r="E19" s="571"/>
      <c r="F19" s="571"/>
      <c r="G19" s="571"/>
      <c r="H19" s="571"/>
      <c r="I19" s="306" t="s">
        <v>146</v>
      </c>
    </row>
    <row r="20" spans="1:9" customFormat="1" x14ac:dyDescent="0.25">
      <c r="A20" s="204" t="s">
        <v>74</v>
      </c>
      <c r="B20" s="512" t="s">
        <v>211</v>
      </c>
      <c r="C20" s="512"/>
      <c r="D20" s="512"/>
      <c r="E20" s="512"/>
      <c r="F20" s="512"/>
      <c r="G20" s="512"/>
      <c r="H20" s="512"/>
      <c r="I20" s="238"/>
    </row>
    <row r="21" spans="1:9" customFormat="1" x14ac:dyDescent="0.25">
      <c r="A21" s="205">
        <v>1</v>
      </c>
      <c r="B21" s="576"/>
      <c r="C21" s="576"/>
      <c r="D21" s="576"/>
      <c r="E21" s="576"/>
      <c r="F21" s="576"/>
      <c r="G21" s="576"/>
      <c r="H21" s="576"/>
      <c r="I21" s="237"/>
    </row>
    <row r="22" spans="1:9" customFormat="1" x14ac:dyDescent="0.25">
      <c r="A22" s="205">
        <v>2</v>
      </c>
      <c r="B22" s="570"/>
      <c r="C22" s="570"/>
      <c r="D22" s="570"/>
      <c r="E22" s="570"/>
      <c r="F22" s="570"/>
      <c r="G22" s="570"/>
      <c r="H22" s="570"/>
      <c r="I22" s="237"/>
    </row>
    <row r="23" spans="1:9" customFormat="1" x14ac:dyDescent="0.25">
      <c r="A23" s="205">
        <v>3</v>
      </c>
      <c r="B23" s="570"/>
      <c r="C23" s="570"/>
      <c r="D23" s="570"/>
      <c r="E23" s="570"/>
      <c r="F23" s="570"/>
      <c r="G23" s="570"/>
      <c r="H23" s="570"/>
      <c r="I23" s="237"/>
    </row>
    <row r="25" spans="1:9" customFormat="1" x14ac:dyDescent="0.25">
      <c r="A25" s="174"/>
      <c r="B25" s="6"/>
    </row>
    <row r="26" spans="1:9" customFormat="1" x14ac:dyDescent="0.25">
      <c r="A26" s="229"/>
      <c r="B26" s="230" t="s">
        <v>102</v>
      </c>
    </row>
    <row r="27" spans="1:9" customFormat="1" x14ac:dyDescent="0.25">
      <c r="A27" s="207">
        <v>1</v>
      </c>
      <c r="B27" s="231" t="s">
        <v>103</v>
      </c>
    </row>
    <row r="28" spans="1:9" customFormat="1" x14ac:dyDescent="0.25">
      <c r="A28" s="207">
        <v>2</v>
      </c>
      <c r="B28" s="231" t="s">
        <v>104</v>
      </c>
    </row>
    <row r="29" spans="1:9" customFormat="1" x14ac:dyDescent="0.25">
      <c r="A29" s="207">
        <v>3</v>
      </c>
      <c r="B29" s="231" t="s">
        <v>105</v>
      </c>
    </row>
    <row r="30" spans="1:9" customFormat="1" x14ac:dyDescent="0.25">
      <c r="A30" s="207">
        <v>4</v>
      </c>
      <c r="B30" s="231" t="s">
        <v>74</v>
      </c>
    </row>
    <row r="31" spans="1:9" customFormat="1" x14ac:dyDescent="0.25">
      <c r="A31" s="207">
        <v>5</v>
      </c>
      <c r="B31" s="231" t="s">
        <v>106</v>
      </c>
    </row>
  </sheetData>
  <mergeCells count="14">
    <mergeCell ref="I2:J2"/>
    <mergeCell ref="B13:H13"/>
    <mergeCell ref="B23:H23"/>
    <mergeCell ref="B17:H17"/>
    <mergeCell ref="B19:H19"/>
    <mergeCell ref="B20:H20"/>
    <mergeCell ref="B21:H21"/>
    <mergeCell ref="B22:H22"/>
    <mergeCell ref="B14:H14"/>
    <mergeCell ref="B15:H15"/>
    <mergeCell ref="B16:H16"/>
    <mergeCell ref="C2:D2"/>
    <mergeCell ref="E2:F2"/>
    <mergeCell ref="G2:H2"/>
  </mergeCells>
  <pageMargins left="0.7" right="0.7" top="0.75" bottom="0.75" header="0.3" footer="0.3"/>
  <pageSetup paperSize="9" orientation="portrait" r:id="rId1"/>
  <ignoredErrors>
    <ignoredError sqref="I1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618C0-F5EF-4203-BC20-F263A598FE04}">
  <sheetPr>
    <tabColor rgb="FFFFFF00"/>
  </sheetPr>
  <dimension ref="A1:K35"/>
  <sheetViews>
    <sheetView zoomScaleNormal="100" workbookViewId="0">
      <selection activeCell="J17" sqref="J17"/>
    </sheetView>
  </sheetViews>
  <sheetFormatPr defaultColWidth="8.85546875" defaultRowHeight="15" x14ac:dyDescent="0.25"/>
  <cols>
    <col min="1" max="1" width="10.140625" style="197" bestFit="1" customWidth="1"/>
    <col min="2" max="2" width="38.85546875" style="6" customWidth="1"/>
    <col min="3" max="3" width="21.140625" style="6" hidden="1" customWidth="1"/>
    <col min="4" max="4" width="18.425781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1" ht="15.75" thickBot="1" x14ac:dyDescent="0.3"/>
    <row r="2" spans="1:11" s="10" customFormat="1" ht="19.5" thickBot="1" x14ac:dyDescent="0.3">
      <c r="A2" s="198"/>
      <c r="B2" s="175" t="s">
        <v>144</v>
      </c>
      <c r="C2" s="586" t="s">
        <v>20</v>
      </c>
      <c r="D2" s="586"/>
      <c r="E2" s="515" t="s">
        <v>162</v>
      </c>
      <c r="F2" s="514"/>
      <c r="G2" s="516" t="s">
        <v>161</v>
      </c>
      <c r="H2" s="517"/>
      <c r="I2" s="515" t="s">
        <v>169</v>
      </c>
      <c r="J2" s="514"/>
      <c r="K2" s="3" t="s">
        <v>99</v>
      </c>
    </row>
    <row r="3" spans="1:11" ht="30" x14ac:dyDescent="0.25">
      <c r="A3" s="199" t="s">
        <v>23</v>
      </c>
      <c r="B3" s="145"/>
      <c r="C3" s="11" t="s">
        <v>24</v>
      </c>
      <c r="D3" s="213" t="s">
        <v>0</v>
      </c>
      <c r="E3" s="176" t="s">
        <v>24</v>
      </c>
      <c r="F3" s="177" t="s">
        <v>0</v>
      </c>
      <c r="G3" s="178" t="s">
        <v>24</v>
      </c>
      <c r="H3" s="179" t="s">
        <v>0</v>
      </c>
      <c r="I3" s="176" t="s">
        <v>24</v>
      </c>
      <c r="J3" s="177" t="s">
        <v>0</v>
      </c>
      <c r="K3" s="180"/>
    </row>
    <row r="4" spans="1:11" x14ac:dyDescent="0.25">
      <c r="A4" s="200">
        <v>42000</v>
      </c>
      <c r="B4" s="50" t="s">
        <v>134</v>
      </c>
      <c r="C4" s="181"/>
      <c r="D4" s="334"/>
      <c r="E4" s="251">
        <v>800</v>
      </c>
      <c r="F4" s="346"/>
      <c r="G4" s="181">
        <v>45</v>
      </c>
      <c r="H4" s="182"/>
      <c r="I4" s="181">
        <v>250</v>
      </c>
      <c r="J4" s="349"/>
      <c r="K4" s="183"/>
    </row>
    <row r="5" spans="1:11" ht="30" x14ac:dyDescent="0.25">
      <c r="A5" s="200">
        <v>42060</v>
      </c>
      <c r="B5" s="50" t="s">
        <v>135</v>
      </c>
      <c r="C5" s="181"/>
      <c r="D5" s="334"/>
      <c r="E5" s="221"/>
      <c r="F5" s="346"/>
      <c r="G5" s="181"/>
      <c r="H5" s="182"/>
      <c r="I5" s="181"/>
      <c r="J5" s="349"/>
      <c r="K5" s="183"/>
    </row>
    <row r="6" spans="1:11" ht="30" x14ac:dyDescent="0.25">
      <c r="A6" s="200">
        <v>80100</v>
      </c>
      <c r="B6" s="50" t="s">
        <v>136</v>
      </c>
      <c r="C6" s="181"/>
      <c r="D6" s="334"/>
      <c r="E6" s="221"/>
      <c r="F6" s="346"/>
      <c r="G6" s="181"/>
      <c r="H6" s="182"/>
      <c r="I6" s="181"/>
      <c r="J6" s="349"/>
      <c r="K6" s="183"/>
    </row>
    <row r="7" spans="1:11" x14ac:dyDescent="0.25">
      <c r="A7" s="200"/>
      <c r="B7" s="50"/>
      <c r="C7" s="314"/>
      <c r="D7" s="334"/>
      <c r="E7" s="221"/>
      <c r="F7" s="346"/>
      <c r="G7" s="181"/>
      <c r="H7" s="182"/>
      <c r="I7" s="181"/>
      <c r="J7" s="349"/>
      <c r="K7" s="183"/>
    </row>
    <row r="8" spans="1:11" x14ac:dyDescent="0.25">
      <c r="A8" s="200">
        <v>42010</v>
      </c>
      <c r="B8" s="50" t="s">
        <v>5</v>
      </c>
      <c r="C8" s="20">
        <v>500</v>
      </c>
      <c r="D8" s="73"/>
      <c r="E8" s="251">
        <v>500</v>
      </c>
      <c r="F8" s="346"/>
      <c r="G8" s="181"/>
      <c r="H8" s="182"/>
      <c r="I8" s="181">
        <v>300</v>
      </c>
      <c r="J8" s="349"/>
      <c r="K8" s="183"/>
    </row>
    <row r="9" spans="1:11" x14ac:dyDescent="0.25">
      <c r="A9" s="200">
        <v>42040</v>
      </c>
      <c r="B9" s="50" t="s">
        <v>131</v>
      </c>
      <c r="C9" s="20">
        <v>550</v>
      </c>
      <c r="D9" s="73"/>
      <c r="E9" s="251">
        <v>550</v>
      </c>
      <c r="F9" s="346"/>
      <c r="G9" s="181"/>
      <c r="H9" s="182"/>
      <c r="I9" s="181">
        <v>300</v>
      </c>
      <c r="J9" s="349"/>
      <c r="K9" s="183"/>
    </row>
    <row r="10" spans="1:11" x14ac:dyDescent="0.25">
      <c r="A10" s="200">
        <v>80180</v>
      </c>
      <c r="B10" s="50" t="s">
        <v>114</v>
      </c>
      <c r="C10" s="20"/>
      <c r="D10" s="73">
        <v>8000</v>
      </c>
      <c r="E10" s="357"/>
      <c r="F10" s="355">
        <v>8000</v>
      </c>
      <c r="G10" s="181"/>
      <c r="H10" s="182">
        <v>2844</v>
      </c>
      <c r="I10" s="181"/>
      <c r="J10" s="349">
        <v>5750</v>
      </c>
      <c r="K10" s="183"/>
    </row>
    <row r="11" spans="1:11" x14ac:dyDescent="0.25">
      <c r="A11" s="200">
        <v>42030</v>
      </c>
      <c r="B11" s="50" t="s">
        <v>41</v>
      </c>
      <c r="C11" s="20"/>
      <c r="D11" s="73"/>
      <c r="E11" s="251">
        <v>5000</v>
      </c>
      <c r="F11" s="346"/>
      <c r="G11" s="181">
        <v>3474</v>
      </c>
      <c r="H11" s="182"/>
      <c r="I11" s="185">
        <v>4900</v>
      </c>
      <c r="J11" s="349"/>
      <c r="K11" s="211"/>
    </row>
    <row r="12" spans="1:11" ht="30" x14ac:dyDescent="0.25">
      <c r="A12" s="200">
        <v>40020</v>
      </c>
      <c r="B12" s="165" t="s">
        <v>313</v>
      </c>
      <c r="C12" s="20"/>
      <c r="D12" s="73"/>
      <c r="E12" s="221"/>
      <c r="F12" s="222"/>
      <c r="G12" s="210"/>
      <c r="H12" s="182"/>
      <c r="I12" s="181">
        <v>1675</v>
      </c>
      <c r="J12" s="349"/>
      <c r="K12" s="211"/>
    </row>
    <row r="13" spans="1:11" x14ac:dyDescent="0.25">
      <c r="A13" s="201"/>
      <c r="B13" s="171"/>
      <c r="C13" s="20">
        <v>1500</v>
      </c>
      <c r="D13" s="73"/>
      <c r="E13" s="223"/>
      <c r="F13" s="224"/>
      <c r="G13" s="185"/>
      <c r="H13" s="186"/>
      <c r="I13" s="185"/>
      <c r="J13" s="348"/>
      <c r="K13" s="187"/>
    </row>
    <row r="14" spans="1:11" ht="15.75" thickBot="1" x14ac:dyDescent="0.3">
      <c r="A14" s="201"/>
      <c r="B14" s="171" t="s">
        <v>240</v>
      </c>
      <c r="C14" s="20"/>
      <c r="D14" s="73"/>
      <c r="E14" s="223"/>
      <c r="F14" s="292">
        <v>300</v>
      </c>
      <c r="G14" s="185"/>
      <c r="H14" s="186"/>
      <c r="I14" s="354"/>
      <c r="J14" s="348"/>
      <c r="K14" s="187"/>
    </row>
    <row r="15" spans="1:11" ht="15.75" thickBot="1" x14ac:dyDescent="0.3">
      <c r="C15" s="212">
        <f>SUM(C8:C13)</f>
        <v>2550</v>
      </c>
      <c r="D15" s="212">
        <f>SUM(D8:D12)</f>
        <v>8000</v>
      </c>
      <c r="E15" s="188">
        <f>SUM(E4:E14)</f>
        <v>6850</v>
      </c>
      <c r="F15" s="188">
        <f t="shared" ref="F15:H15" si="0">SUM(F4:F12)</f>
        <v>8000</v>
      </c>
      <c r="G15" s="188">
        <f t="shared" si="0"/>
        <v>3519</v>
      </c>
      <c r="H15" s="188">
        <f t="shared" si="0"/>
        <v>2844</v>
      </c>
      <c r="I15" s="188">
        <f>SUM(I4:I14)</f>
        <v>7425</v>
      </c>
      <c r="J15" s="188">
        <f>SUM(J4:J14)</f>
        <v>5750</v>
      </c>
      <c r="K15" s="192"/>
    </row>
    <row r="17" spans="1:9" s="4" customFormat="1" ht="45.75" x14ac:dyDescent="0.3">
      <c r="A17" s="275"/>
      <c r="B17" s="571" t="s">
        <v>160</v>
      </c>
      <c r="C17" s="571"/>
      <c r="D17" s="571"/>
      <c r="E17" s="571"/>
      <c r="F17" s="571"/>
      <c r="G17" s="571"/>
      <c r="H17" s="571"/>
      <c r="I17" s="306" t="s">
        <v>146</v>
      </c>
    </row>
    <row r="18" spans="1:9" customFormat="1" ht="14.45" customHeight="1" x14ac:dyDescent="0.25">
      <c r="A18" s="204" t="s">
        <v>204</v>
      </c>
      <c r="B18" s="512" t="s">
        <v>212</v>
      </c>
      <c r="C18" s="512"/>
      <c r="D18" s="512"/>
      <c r="E18" s="512"/>
      <c r="F18" s="512"/>
      <c r="G18" s="512"/>
      <c r="H18" s="512"/>
      <c r="I18" s="391" t="s">
        <v>268</v>
      </c>
    </row>
    <row r="19" spans="1:9" customFormat="1" x14ac:dyDescent="0.25">
      <c r="A19" s="205">
        <v>1</v>
      </c>
      <c r="B19" s="587" t="s">
        <v>202</v>
      </c>
      <c r="C19" s="588"/>
      <c r="D19" s="588"/>
      <c r="E19" s="588"/>
      <c r="F19" s="588"/>
      <c r="G19" s="588"/>
      <c r="H19" s="589"/>
      <c r="I19" s="304">
        <v>5</v>
      </c>
    </row>
    <row r="20" spans="1:9" customFormat="1" x14ac:dyDescent="0.25">
      <c r="A20" s="205">
        <v>2</v>
      </c>
      <c r="B20" s="576" t="s">
        <v>269</v>
      </c>
      <c r="C20" s="576"/>
      <c r="D20" s="576"/>
      <c r="E20" s="576"/>
      <c r="F20" s="576"/>
      <c r="G20" s="576"/>
      <c r="H20" s="576"/>
      <c r="I20" s="304">
        <v>5</v>
      </c>
    </row>
    <row r="21" spans="1:9" customFormat="1" x14ac:dyDescent="0.25">
      <c r="A21" s="205">
        <v>3</v>
      </c>
      <c r="B21" s="570"/>
      <c r="C21" s="570"/>
      <c r="D21" s="570"/>
      <c r="E21" s="570"/>
      <c r="F21" s="570"/>
      <c r="G21" s="570"/>
      <c r="H21" s="570"/>
      <c r="I21" s="237"/>
    </row>
    <row r="22" spans="1:9" customFormat="1" x14ac:dyDescent="0.25">
      <c r="A22" s="174"/>
      <c r="B22" s="6"/>
    </row>
    <row r="23" spans="1:9" s="4" customFormat="1" ht="45.75" x14ac:dyDescent="0.3">
      <c r="A23" s="275"/>
      <c r="B23" s="571" t="s">
        <v>100</v>
      </c>
      <c r="C23" s="571"/>
      <c r="D23" s="571"/>
      <c r="E23" s="571"/>
      <c r="F23" s="571"/>
      <c r="G23" s="571"/>
      <c r="H23" s="571"/>
      <c r="I23" s="306" t="s">
        <v>146</v>
      </c>
    </row>
    <row r="24" spans="1:9" customFormat="1" x14ac:dyDescent="0.25">
      <c r="A24" s="204" t="s">
        <v>204</v>
      </c>
      <c r="B24" s="512" t="s">
        <v>212</v>
      </c>
      <c r="C24" s="512"/>
      <c r="D24" s="512"/>
      <c r="E24" s="512"/>
      <c r="F24" s="512"/>
      <c r="G24" s="512"/>
      <c r="H24" s="512"/>
      <c r="I24" s="238"/>
    </row>
    <row r="25" spans="1:9" customFormat="1" ht="15" customHeight="1" x14ac:dyDescent="0.25">
      <c r="A25" s="205">
        <v>1</v>
      </c>
      <c r="B25" s="587" t="s">
        <v>202</v>
      </c>
      <c r="C25" s="588"/>
      <c r="D25" s="588"/>
      <c r="E25" s="588"/>
      <c r="F25" s="588"/>
      <c r="G25" s="588"/>
      <c r="H25" s="589"/>
      <c r="I25" s="237"/>
    </row>
    <row r="26" spans="1:9" customFormat="1" x14ac:dyDescent="0.25">
      <c r="A26" s="205">
        <v>2</v>
      </c>
      <c r="B26" s="521" t="s">
        <v>203</v>
      </c>
      <c r="C26" s="544"/>
      <c r="D26" s="544"/>
      <c r="E26" s="544"/>
      <c r="F26" s="544"/>
      <c r="G26" s="544"/>
      <c r="H26" s="545"/>
      <c r="I26" s="237"/>
    </row>
    <row r="27" spans="1:9" customFormat="1" x14ac:dyDescent="0.25">
      <c r="A27" s="205">
        <v>3</v>
      </c>
      <c r="B27" s="570"/>
      <c r="C27" s="570"/>
      <c r="D27" s="570"/>
      <c r="E27" s="570"/>
      <c r="F27" s="570"/>
      <c r="G27" s="570"/>
      <c r="H27" s="570"/>
      <c r="I27" s="237"/>
    </row>
    <row r="28" spans="1:9" x14ac:dyDescent="0.25">
      <c r="C28" s="49">
        <v>1500</v>
      </c>
      <c r="D28" s="20"/>
    </row>
    <row r="29" spans="1:9" customFormat="1" x14ac:dyDescent="0.25">
      <c r="A29" s="174"/>
      <c r="B29" s="6"/>
      <c r="C29" s="6"/>
      <c r="D29" s="6"/>
    </row>
    <row r="30" spans="1:9" customFormat="1" ht="15.75" x14ac:dyDescent="0.25">
      <c r="A30" s="206"/>
      <c r="B30" s="195" t="s">
        <v>102</v>
      </c>
      <c r="C30" s="6"/>
      <c r="D30" s="6"/>
    </row>
    <row r="31" spans="1:9" customFormat="1" x14ac:dyDescent="0.25">
      <c r="A31" s="207">
        <v>1</v>
      </c>
      <c r="B31" s="196" t="s">
        <v>103</v>
      </c>
      <c r="C31" s="6"/>
      <c r="D31" s="6"/>
    </row>
    <row r="32" spans="1:9" customFormat="1" x14ac:dyDescent="0.25">
      <c r="A32" s="207">
        <v>2</v>
      </c>
      <c r="B32" s="196" t="s">
        <v>104</v>
      </c>
      <c r="C32" s="6"/>
      <c r="D32" s="6"/>
    </row>
    <row r="33" spans="1:4" customFormat="1" x14ac:dyDescent="0.25">
      <c r="A33" s="207">
        <v>3</v>
      </c>
      <c r="B33" s="196" t="s">
        <v>105</v>
      </c>
      <c r="C33" s="6"/>
      <c r="D33" s="6"/>
    </row>
    <row r="34" spans="1:4" customFormat="1" x14ac:dyDescent="0.25">
      <c r="A34" s="207">
        <v>4</v>
      </c>
      <c r="B34" s="196" t="s">
        <v>74</v>
      </c>
      <c r="C34" s="6"/>
      <c r="D34" s="6"/>
    </row>
    <row r="35" spans="1:4" customFormat="1" x14ac:dyDescent="0.25">
      <c r="A35" s="207">
        <v>5</v>
      </c>
      <c r="B35" s="196" t="s">
        <v>106</v>
      </c>
      <c r="C35" s="6"/>
      <c r="D35" s="6"/>
    </row>
  </sheetData>
  <mergeCells count="14">
    <mergeCell ref="I2:J2"/>
    <mergeCell ref="C2:D2"/>
    <mergeCell ref="B17:H17"/>
    <mergeCell ref="B27:H27"/>
    <mergeCell ref="B21:H21"/>
    <mergeCell ref="B23:H23"/>
    <mergeCell ref="B24:H24"/>
    <mergeCell ref="B25:H25"/>
    <mergeCell ref="B26:H26"/>
    <mergeCell ref="B18:H18"/>
    <mergeCell ref="B19:H19"/>
    <mergeCell ref="B20:H20"/>
    <mergeCell ref="G2:H2"/>
    <mergeCell ref="E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229E-8B74-46A1-AB66-3AF882B284CA}">
  <sheetPr>
    <tabColor rgb="FFFFFF00"/>
  </sheetPr>
  <dimension ref="A1:M33"/>
  <sheetViews>
    <sheetView zoomScaleNormal="100" workbookViewId="0">
      <selection activeCell="K18" sqref="K18"/>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147</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126</v>
      </c>
      <c r="C4" s="181">
        <v>2100</v>
      </c>
      <c r="D4" s="182"/>
      <c r="E4" s="335"/>
      <c r="F4" s="336"/>
      <c r="G4" s="181"/>
      <c r="H4" s="182"/>
      <c r="I4" s="181"/>
      <c r="J4" s="40"/>
    </row>
    <row r="5" spans="1:13" ht="30" x14ac:dyDescent="0.25">
      <c r="A5" s="200">
        <v>42060</v>
      </c>
      <c r="B5" s="50" t="s">
        <v>135</v>
      </c>
      <c r="C5" s="221">
        <v>4000</v>
      </c>
      <c r="D5" s="222">
        <v>3200</v>
      </c>
      <c r="E5" s="335"/>
      <c r="F5" s="336"/>
      <c r="G5" s="181"/>
      <c r="H5" s="182"/>
      <c r="I5" s="181"/>
      <c r="J5" s="182"/>
      <c r="K5" s="349"/>
    </row>
    <row r="6" spans="1:13" ht="30" x14ac:dyDescent="0.25">
      <c r="A6" s="200">
        <v>80100</v>
      </c>
      <c r="B6" s="50" t="s">
        <v>136</v>
      </c>
      <c r="C6" s="181"/>
      <c r="D6" s="182"/>
      <c r="E6" s="335"/>
      <c r="F6" s="336"/>
      <c r="G6" s="181"/>
      <c r="H6" s="182"/>
      <c r="I6" s="181"/>
      <c r="J6" s="358"/>
    </row>
    <row r="7" spans="1:13" x14ac:dyDescent="0.25">
      <c r="A7" s="200">
        <v>80100</v>
      </c>
      <c r="B7" s="50" t="s">
        <v>108</v>
      </c>
      <c r="C7" s="221">
        <v>4000</v>
      </c>
      <c r="D7" s="222">
        <v>3200</v>
      </c>
      <c r="E7" s="291">
        <v>100</v>
      </c>
      <c r="F7" s="336"/>
      <c r="G7" s="181"/>
      <c r="H7" s="182"/>
      <c r="I7" s="181"/>
      <c r="J7" s="182"/>
      <c r="K7" s="349"/>
    </row>
    <row r="8" spans="1:13" x14ac:dyDescent="0.25">
      <c r="A8" s="200">
        <v>42000</v>
      </c>
      <c r="B8" s="50" t="s">
        <v>4</v>
      </c>
      <c r="C8" s="221">
        <v>550</v>
      </c>
      <c r="D8" s="222"/>
      <c r="E8" s="291">
        <v>250</v>
      </c>
      <c r="F8" s="336"/>
      <c r="G8" s="181"/>
      <c r="H8" s="182"/>
      <c r="I8" s="181"/>
      <c r="J8" s="182"/>
      <c r="K8" s="349"/>
    </row>
    <row r="9" spans="1:13" x14ac:dyDescent="0.25">
      <c r="A9" s="200">
        <v>42040</v>
      </c>
      <c r="B9" s="50" t="s">
        <v>131</v>
      </c>
      <c r="C9" s="221">
        <v>450</v>
      </c>
      <c r="D9" s="222"/>
      <c r="E9" s="335"/>
      <c r="F9" s="336"/>
      <c r="G9" s="181"/>
      <c r="H9" s="182"/>
      <c r="I9" s="181"/>
      <c r="J9" s="182"/>
      <c r="K9" s="349"/>
    </row>
    <row r="10" spans="1:13" x14ac:dyDescent="0.25">
      <c r="A10" s="201"/>
      <c r="B10" s="171" t="s">
        <v>208</v>
      </c>
      <c r="C10" s="221"/>
      <c r="D10" s="222"/>
      <c r="E10" s="291">
        <v>1000</v>
      </c>
      <c r="F10" s="336"/>
      <c r="G10" s="185"/>
      <c r="H10" s="186"/>
      <c r="I10" s="185"/>
      <c r="J10" s="186"/>
      <c r="K10" s="349"/>
      <c r="L10" s="143"/>
      <c r="M10" s="143"/>
    </row>
    <row r="11" spans="1:13" ht="15.75" thickBot="1" x14ac:dyDescent="0.3">
      <c r="A11" s="201"/>
      <c r="B11" s="171" t="s">
        <v>107</v>
      </c>
      <c r="C11" s="223"/>
      <c r="D11" s="224"/>
      <c r="E11" s="185"/>
      <c r="F11" s="186"/>
      <c r="G11" s="185"/>
      <c r="H11" s="186"/>
      <c r="I11" s="354"/>
      <c r="J11" s="214"/>
      <c r="K11" s="349"/>
      <c r="L11" s="143"/>
      <c r="M11" s="143"/>
    </row>
    <row r="12" spans="1:13" ht="15.75" thickBot="1" x14ac:dyDescent="0.3">
      <c r="C12" s="32">
        <f>SUM(C7:C11)</f>
        <v>5000</v>
      </c>
      <c r="D12" s="33">
        <f>SUM(D7:D11)</f>
        <v>3200</v>
      </c>
      <c r="E12" s="247">
        <f t="shared" ref="E12:H12" si="0">SUM(E7:E11)</f>
        <v>1350</v>
      </c>
      <c r="F12" s="191">
        <f t="shared" si="0"/>
        <v>0</v>
      </c>
      <c r="G12" s="191">
        <f t="shared" si="0"/>
        <v>0</v>
      </c>
      <c r="H12" s="191">
        <f t="shared" si="0"/>
        <v>0</v>
      </c>
      <c r="I12" s="191">
        <f>SUM(I4:I11)</f>
        <v>0</v>
      </c>
      <c r="J12" s="191">
        <f>SUM(J4:J11)</f>
        <v>0</v>
      </c>
      <c r="K12" s="192"/>
    </row>
    <row r="14" spans="1:13" s="4" customFormat="1" ht="45.75" x14ac:dyDescent="0.3">
      <c r="A14" s="275"/>
      <c r="B14" s="571" t="s">
        <v>160</v>
      </c>
      <c r="C14" s="571"/>
      <c r="D14" s="571"/>
      <c r="E14" s="571"/>
      <c r="F14" s="571"/>
      <c r="G14" s="571"/>
      <c r="H14" s="571"/>
      <c r="I14" s="306" t="s">
        <v>146</v>
      </c>
    </row>
    <row r="15" spans="1:13" customFormat="1" x14ac:dyDescent="0.25">
      <c r="A15" s="204" t="s">
        <v>73</v>
      </c>
      <c r="B15" s="512"/>
      <c r="C15" s="512"/>
      <c r="D15" s="512"/>
      <c r="E15" s="512"/>
      <c r="F15" s="512"/>
      <c r="G15" s="512"/>
      <c r="H15" s="512"/>
      <c r="I15" s="238"/>
    </row>
    <row r="16" spans="1:13" customFormat="1" x14ac:dyDescent="0.25">
      <c r="A16" s="205">
        <v>1</v>
      </c>
      <c r="B16" s="570"/>
      <c r="C16" s="570"/>
      <c r="D16" s="570"/>
      <c r="E16" s="570"/>
      <c r="F16" s="570"/>
      <c r="G16" s="570"/>
      <c r="H16" s="570"/>
      <c r="I16" s="237"/>
    </row>
    <row r="17" spans="1:9" customFormat="1" x14ac:dyDescent="0.25">
      <c r="A17" s="205">
        <v>2</v>
      </c>
      <c r="B17" s="570"/>
      <c r="C17" s="570"/>
      <c r="D17" s="570"/>
      <c r="E17" s="570"/>
      <c r="F17" s="570"/>
      <c r="G17" s="570"/>
      <c r="H17" s="570"/>
      <c r="I17" s="237"/>
    </row>
    <row r="18" spans="1:9" customFormat="1" x14ac:dyDescent="0.25">
      <c r="A18" s="205">
        <v>3</v>
      </c>
      <c r="B18" s="570"/>
      <c r="C18" s="570"/>
      <c r="D18" s="570"/>
      <c r="E18" s="570"/>
      <c r="F18" s="570"/>
      <c r="G18" s="570"/>
      <c r="H18" s="570"/>
      <c r="I18" s="237"/>
    </row>
    <row r="19" spans="1:9" customFormat="1" x14ac:dyDescent="0.25">
      <c r="A19" s="174"/>
      <c r="B19" s="6"/>
    </row>
    <row r="20" spans="1:9" s="4" customFormat="1" ht="45.75" x14ac:dyDescent="0.3">
      <c r="A20" s="275"/>
      <c r="B20" s="571" t="s">
        <v>100</v>
      </c>
      <c r="C20" s="571"/>
      <c r="D20" s="571"/>
      <c r="E20" s="571"/>
      <c r="F20" s="571"/>
      <c r="G20" s="571"/>
      <c r="H20" s="571"/>
      <c r="I20" s="306" t="s">
        <v>146</v>
      </c>
    </row>
    <row r="21" spans="1:9" customFormat="1" x14ac:dyDescent="0.25">
      <c r="A21" s="204" t="s">
        <v>73</v>
      </c>
      <c r="B21" s="512"/>
      <c r="C21" s="512"/>
      <c r="D21" s="512"/>
      <c r="E21" s="512"/>
      <c r="F21" s="512"/>
      <c r="G21" s="512"/>
      <c r="H21" s="512"/>
      <c r="I21" s="238"/>
    </row>
    <row r="22" spans="1:9" customFormat="1" x14ac:dyDescent="0.25">
      <c r="A22" s="205">
        <v>1</v>
      </c>
      <c r="B22" s="541" t="s">
        <v>205</v>
      </c>
      <c r="C22" s="542"/>
      <c r="D22" s="542"/>
      <c r="E22" s="542"/>
      <c r="F22" s="542"/>
      <c r="G22" s="542"/>
      <c r="H22" s="543"/>
      <c r="I22" s="282">
        <v>1</v>
      </c>
    </row>
    <row r="23" spans="1:9" customFormat="1" x14ac:dyDescent="0.25">
      <c r="A23" s="205">
        <v>2</v>
      </c>
      <c r="B23" s="541" t="s">
        <v>206</v>
      </c>
      <c r="C23" s="542"/>
      <c r="D23" s="542"/>
      <c r="E23" s="542"/>
      <c r="F23" s="542"/>
      <c r="G23" s="542"/>
      <c r="H23" s="543"/>
      <c r="I23" s="282">
        <v>1</v>
      </c>
    </row>
    <row r="24" spans="1:9" customFormat="1" x14ac:dyDescent="0.25">
      <c r="A24" s="205">
        <v>3</v>
      </c>
      <c r="B24" s="541" t="s">
        <v>207</v>
      </c>
      <c r="C24" s="542"/>
      <c r="D24" s="542"/>
      <c r="E24" s="542"/>
      <c r="F24" s="542"/>
      <c r="G24" s="542"/>
      <c r="H24" s="543"/>
      <c r="I24" s="282">
        <v>5</v>
      </c>
    </row>
    <row r="25" spans="1:9" ht="14.25" customHeight="1" x14ac:dyDescent="0.25"/>
    <row r="26" spans="1:9" customFormat="1" x14ac:dyDescent="0.25">
      <c r="A26" s="174"/>
      <c r="B26" s="6"/>
    </row>
    <row r="27" spans="1:9" customFormat="1" x14ac:dyDescent="0.25">
      <c r="A27" s="174"/>
      <c r="B27" s="6"/>
    </row>
    <row r="28" spans="1:9" customFormat="1" x14ac:dyDescent="0.25">
      <c r="A28" s="229"/>
      <c r="B28" s="230" t="s">
        <v>102</v>
      </c>
    </row>
    <row r="29" spans="1:9" customFormat="1" x14ac:dyDescent="0.25">
      <c r="A29" s="207">
        <v>1</v>
      </c>
      <c r="B29" s="231" t="s">
        <v>103</v>
      </c>
    </row>
    <row r="30" spans="1:9" customFormat="1" x14ac:dyDescent="0.25">
      <c r="A30" s="207">
        <v>2</v>
      </c>
      <c r="B30" s="231" t="s">
        <v>104</v>
      </c>
    </row>
    <row r="31" spans="1:9" customFormat="1" x14ac:dyDescent="0.25">
      <c r="A31" s="207">
        <v>3</v>
      </c>
      <c r="B31" s="231" t="s">
        <v>105</v>
      </c>
    </row>
    <row r="32" spans="1:9" customFormat="1" x14ac:dyDescent="0.25">
      <c r="A32" s="207">
        <v>4</v>
      </c>
      <c r="B32" s="231" t="s">
        <v>74</v>
      </c>
    </row>
    <row r="33" spans="1:2" customFormat="1" x14ac:dyDescent="0.25">
      <c r="A33" s="207">
        <v>5</v>
      </c>
      <c r="B33" s="231" t="s">
        <v>106</v>
      </c>
    </row>
  </sheetData>
  <mergeCells count="14">
    <mergeCell ref="I2:J2"/>
    <mergeCell ref="B14:H14"/>
    <mergeCell ref="B24:H24"/>
    <mergeCell ref="B18:H18"/>
    <mergeCell ref="B20:H20"/>
    <mergeCell ref="B21:H21"/>
    <mergeCell ref="B22:H22"/>
    <mergeCell ref="B23:H23"/>
    <mergeCell ref="B15:H15"/>
    <mergeCell ref="B16:H16"/>
    <mergeCell ref="B17:H17"/>
    <mergeCell ref="C2:D2"/>
    <mergeCell ref="E2:F2"/>
    <mergeCell ref="G2:H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A374-F396-4209-8DC1-6018A0B71ABF}">
  <sheetPr>
    <tabColor rgb="FFFFC000"/>
  </sheetPr>
  <dimension ref="A1:M31"/>
  <sheetViews>
    <sheetView zoomScaleNormal="100" workbookViewId="0">
      <selection activeCell="I24" sqref="I24"/>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148</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v>2100</v>
      </c>
      <c r="D4" s="182"/>
      <c r="E4" s="181">
        <v>550</v>
      </c>
      <c r="F4" s="182"/>
      <c r="G4" s="181">
        <v>201</v>
      </c>
      <c r="H4" s="182"/>
      <c r="I4" s="181">
        <v>550</v>
      </c>
      <c r="J4" s="182"/>
      <c r="K4" s="183"/>
    </row>
    <row r="5" spans="1:13" ht="30" x14ac:dyDescent="0.25">
      <c r="A5" s="200">
        <v>42060</v>
      </c>
      <c r="B5" s="50" t="s">
        <v>135</v>
      </c>
      <c r="C5" s="221">
        <v>4000</v>
      </c>
      <c r="D5" s="222">
        <v>3200</v>
      </c>
      <c r="E5" s="181">
        <v>4000</v>
      </c>
      <c r="F5" s="182"/>
      <c r="G5" s="181"/>
      <c r="H5" s="182"/>
      <c r="I5" s="181">
        <v>4000</v>
      </c>
      <c r="J5" s="182"/>
      <c r="K5" s="183"/>
    </row>
    <row r="6" spans="1:13" ht="30" x14ac:dyDescent="0.25">
      <c r="A6" s="200">
        <v>80100</v>
      </c>
      <c r="B6" s="50" t="s">
        <v>136</v>
      </c>
      <c r="C6" s="181"/>
      <c r="D6" s="182"/>
      <c r="E6" s="181"/>
      <c r="F6" s="182">
        <v>3000</v>
      </c>
      <c r="G6" s="181"/>
      <c r="H6" s="182"/>
      <c r="I6" s="181"/>
      <c r="J6" s="182">
        <v>3000</v>
      </c>
      <c r="K6" s="183"/>
    </row>
    <row r="7" spans="1:13" x14ac:dyDescent="0.25">
      <c r="A7" s="200">
        <v>42040</v>
      </c>
      <c r="B7" s="50" t="s">
        <v>131</v>
      </c>
      <c r="C7" s="221">
        <v>450</v>
      </c>
      <c r="D7" s="222"/>
      <c r="E7" s="181">
        <v>450</v>
      </c>
      <c r="F7" s="182"/>
      <c r="G7" s="181"/>
      <c r="H7" s="182"/>
      <c r="I7" s="181">
        <v>450</v>
      </c>
      <c r="J7" s="182"/>
      <c r="K7" s="183"/>
    </row>
    <row r="8" spans="1:13" x14ac:dyDescent="0.25">
      <c r="A8" s="201"/>
      <c r="B8" s="171" t="s">
        <v>107</v>
      </c>
      <c r="C8" s="221"/>
      <c r="D8" s="222"/>
      <c r="E8" s="185"/>
      <c r="F8" s="186"/>
      <c r="G8" s="185"/>
      <c r="H8" s="186"/>
      <c r="I8" s="185"/>
      <c r="J8" s="186"/>
      <c r="K8" s="183"/>
      <c r="L8" s="143"/>
      <c r="M8" s="143"/>
    </row>
    <row r="9" spans="1:13" ht="15.75" thickBot="1" x14ac:dyDescent="0.3">
      <c r="A9" s="201"/>
      <c r="B9" s="171" t="s">
        <v>107</v>
      </c>
      <c r="C9" s="223"/>
      <c r="D9" s="224"/>
      <c r="E9" s="185"/>
      <c r="F9" s="186"/>
      <c r="G9" s="185"/>
      <c r="H9" s="186"/>
      <c r="I9" s="185"/>
      <c r="J9" s="186"/>
      <c r="K9" s="183"/>
      <c r="L9" s="143"/>
      <c r="M9" s="143"/>
    </row>
    <row r="10" spans="1:13" ht="15.75" thickBot="1" x14ac:dyDescent="0.3">
      <c r="C10" s="32">
        <f>SUM(C7:C9)</f>
        <v>450</v>
      </c>
      <c r="D10" s="33">
        <f>SUM(D7:D9)</f>
        <v>0</v>
      </c>
      <c r="E10" s="247">
        <f>SUM(E4:E9)</f>
        <v>5000</v>
      </c>
      <c r="F10" s="247">
        <f t="shared" ref="F10:J10" si="0">SUM(F4:F9)</f>
        <v>3000</v>
      </c>
      <c r="G10" s="247">
        <f t="shared" si="0"/>
        <v>201</v>
      </c>
      <c r="H10" s="247">
        <f t="shared" si="0"/>
        <v>0</v>
      </c>
      <c r="I10" s="247">
        <f t="shared" si="0"/>
        <v>5000</v>
      </c>
      <c r="J10" s="247">
        <f t="shared" si="0"/>
        <v>3000</v>
      </c>
      <c r="K10" s="192"/>
    </row>
    <row r="13" spans="1:13" customFormat="1" x14ac:dyDescent="0.25">
      <c r="A13" s="227" t="s">
        <v>12</v>
      </c>
      <c r="B13" s="228" t="s">
        <v>160</v>
      </c>
      <c r="E13" s="243"/>
      <c r="F13" s="244"/>
      <c r="G13" s="244"/>
      <c r="H13" s="244"/>
      <c r="I13" s="244"/>
      <c r="J13" s="245"/>
      <c r="K13" s="227" t="s">
        <v>146</v>
      </c>
    </row>
    <row r="14" spans="1:13" customFormat="1" ht="14.45" customHeight="1" x14ac:dyDescent="0.25">
      <c r="A14" s="204"/>
      <c r="B14" s="531" t="s">
        <v>110</v>
      </c>
      <c r="C14" s="532"/>
      <c r="D14" s="532"/>
      <c r="E14" s="532"/>
      <c r="F14" s="532"/>
      <c r="G14" s="532"/>
      <c r="H14" s="532"/>
      <c r="I14" s="532"/>
      <c r="J14" s="533"/>
      <c r="K14" s="238"/>
    </row>
    <row r="15" spans="1:13" customFormat="1" x14ac:dyDescent="0.25">
      <c r="A15" s="205">
        <v>1</v>
      </c>
      <c r="B15" s="524" t="s">
        <v>213</v>
      </c>
      <c r="C15" s="524"/>
      <c r="D15" s="524"/>
      <c r="E15" s="524"/>
      <c r="F15" s="524"/>
      <c r="G15" s="524"/>
      <c r="H15" s="524"/>
      <c r="I15" s="524"/>
      <c r="J15" s="524"/>
      <c r="K15" s="237"/>
    </row>
    <row r="16" spans="1:13" customFormat="1" x14ac:dyDescent="0.25">
      <c r="A16" s="205">
        <v>2</v>
      </c>
      <c r="B16" s="524" t="s">
        <v>214</v>
      </c>
      <c r="C16" s="524"/>
      <c r="D16" s="524"/>
      <c r="E16" s="524"/>
      <c r="F16" s="524"/>
      <c r="G16" s="524"/>
      <c r="H16" s="524"/>
      <c r="I16" s="524"/>
      <c r="J16" s="524"/>
      <c r="K16" s="237"/>
    </row>
    <row r="17" spans="1:11" customFormat="1" x14ac:dyDescent="0.25">
      <c r="A17" s="205">
        <v>3</v>
      </c>
      <c r="B17" s="524"/>
      <c r="C17" s="524"/>
      <c r="D17" s="524"/>
      <c r="E17" s="524"/>
      <c r="F17" s="524"/>
      <c r="G17" s="524"/>
      <c r="H17" s="524"/>
      <c r="I17" s="524"/>
      <c r="J17" s="524"/>
      <c r="K17" s="237"/>
    </row>
    <row r="18" spans="1:11" customFormat="1" x14ac:dyDescent="0.25">
      <c r="A18" s="174"/>
      <c r="B18" s="6"/>
    </row>
    <row r="19" spans="1:11" customFormat="1" x14ac:dyDescent="0.25">
      <c r="A19" s="227" t="s">
        <v>12</v>
      </c>
      <c r="B19" s="228" t="s">
        <v>100</v>
      </c>
      <c r="E19" s="243"/>
      <c r="F19" s="244"/>
      <c r="G19" s="244"/>
      <c r="H19" s="244"/>
      <c r="I19" s="244"/>
      <c r="J19" s="245"/>
      <c r="K19" s="227" t="s">
        <v>146</v>
      </c>
    </row>
    <row r="20" spans="1:11" customFormat="1" x14ac:dyDescent="0.25">
      <c r="A20" s="204"/>
      <c r="B20" s="531" t="s">
        <v>110</v>
      </c>
      <c r="C20" s="532"/>
      <c r="D20" s="532"/>
      <c r="E20" s="532"/>
      <c r="F20" s="532"/>
      <c r="G20" s="532"/>
      <c r="H20" s="532"/>
      <c r="I20" s="532"/>
      <c r="J20" s="533"/>
      <c r="K20" s="238"/>
    </row>
    <row r="21" spans="1:11" customFormat="1" x14ac:dyDescent="0.25">
      <c r="A21" s="205">
        <v>1</v>
      </c>
      <c r="B21" s="524" t="s">
        <v>213</v>
      </c>
      <c r="C21" s="524"/>
      <c r="D21" s="524"/>
      <c r="E21" s="524"/>
      <c r="F21" s="524"/>
      <c r="G21" s="524"/>
      <c r="H21" s="524"/>
      <c r="I21" s="524"/>
      <c r="J21" s="524"/>
      <c r="K21" s="237"/>
    </row>
    <row r="22" spans="1:11" customFormat="1" x14ac:dyDescent="0.25">
      <c r="A22" s="205">
        <v>2</v>
      </c>
      <c r="B22" s="524" t="s">
        <v>214</v>
      </c>
      <c r="C22" s="524"/>
      <c r="D22" s="524"/>
      <c r="E22" s="524"/>
      <c r="F22" s="524"/>
      <c r="G22" s="524"/>
      <c r="H22" s="524"/>
      <c r="I22" s="524"/>
      <c r="J22" s="524"/>
      <c r="K22" s="237"/>
    </row>
    <row r="23" spans="1:11" customFormat="1" x14ac:dyDescent="0.25">
      <c r="A23" s="205">
        <v>3</v>
      </c>
      <c r="B23" s="524"/>
      <c r="C23" s="524"/>
      <c r="D23" s="524"/>
      <c r="E23" s="524"/>
      <c r="F23" s="524"/>
      <c r="G23" s="524"/>
      <c r="H23" s="524"/>
      <c r="I23" s="524"/>
      <c r="J23" s="524"/>
      <c r="K23" s="237"/>
    </row>
    <row r="24" spans="1:11" customFormat="1" x14ac:dyDescent="0.25">
      <c r="A24" s="174"/>
      <c r="B24" s="6"/>
    </row>
    <row r="25" spans="1:11" customFormat="1" x14ac:dyDescent="0.25">
      <c r="A25" s="174"/>
      <c r="B25" s="6"/>
    </row>
    <row r="26" spans="1:11" customFormat="1" x14ac:dyDescent="0.25">
      <c r="A26" s="229"/>
      <c r="B26" s="230" t="s">
        <v>102</v>
      </c>
    </row>
    <row r="27" spans="1:11" customFormat="1" x14ac:dyDescent="0.25">
      <c r="A27" s="207">
        <v>1</v>
      </c>
      <c r="B27" s="231" t="s">
        <v>103</v>
      </c>
    </row>
    <row r="28" spans="1:11" customFormat="1" x14ac:dyDescent="0.25">
      <c r="A28" s="207">
        <v>2</v>
      </c>
      <c r="B28" s="231" t="s">
        <v>104</v>
      </c>
    </row>
    <row r="29" spans="1:11" customFormat="1" x14ac:dyDescent="0.25">
      <c r="A29" s="207">
        <v>3</v>
      </c>
      <c r="B29" s="231" t="s">
        <v>105</v>
      </c>
    </row>
    <row r="30" spans="1:11" customFormat="1" x14ac:dyDescent="0.25">
      <c r="A30" s="207">
        <v>4</v>
      </c>
      <c r="B30" s="231" t="s">
        <v>74</v>
      </c>
    </row>
    <row r="31" spans="1:11" customFormat="1" x14ac:dyDescent="0.25">
      <c r="A31" s="207">
        <v>5</v>
      </c>
      <c r="B31" s="231" t="s">
        <v>106</v>
      </c>
    </row>
  </sheetData>
  <mergeCells count="12">
    <mergeCell ref="B16:J16"/>
    <mergeCell ref="B17:J17"/>
    <mergeCell ref="B20:J20"/>
    <mergeCell ref="B22:J22"/>
    <mergeCell ref="B23:J23"/>
    <mergeCell ref="B21:J21"/>
    <mergeCell ref="I2:J2"/>
    <mergeCell ref="E2:F2"/>
    <mergeCell ref="G2:H2"/>
    <mergeCell ref="B14:J14"/>
    <mergeCell ref="B15:J15"/>
    <mergeCell ref="C2:D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58ECF-7CF9-4476-B429-009B97172206}">
  <sheetPr>
    <tabColor rgb="FFFFC000"/>
  </sheetPr>
  <dimension ref="A1:J36"/>
  <sheetViews>
    <sheetView zoomScale="85" zoomScaleNormal="85" workbookViewId="0">
      <selection activeCell="G10" sqref="G10"/>
    </sheetView>
  </sheetViews>
  <sheetFormatPr defaultColWidth="8.85546875" defaultRowHeight="15" x14ac:dyDescent="0.25"/>
  <cols>
    <col min="1" max="1" width="10.140625" style="197" bestFit="1"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10" ht="15.75" thickBot="1" x14ac:dyDescent="0.3"/>
    <row r="2" spans="1:10" s="10" customFormat="1" ht="19.5" thickBot="1" x14ac:dyDescent="0.3">
      <c r="A2" s="198"/>
      <c r="B2" s="175" t="s">
        <v>149</v>
      </c>
      <c r="C2" s="515" t="s">
        <v>162</v>
      </c>
      <c r="D2" s="514"/>
      <c r="E2" s="516" t="s">
        <v>161</v>
      </c>
      <c r="F2" s="517"/>
      <c r="G2" s="515" t="s">
        <v>169</v>
      </c>
      <c r="H2" s="514"/>
      <c r="I2" s="3" t="s">
        <v>99</v>
      </c>
    </row>
    <row r="3" spans="1:10" ht="30" x14ac:dyDescent="0.25">
      <c r="A3" s="199" t="s">
        <v>23</v>
      </c>
      <c r="B3" s="145"/>
      <c r="C3" s="176" t="s">
        <v>24</v>
      </c>
      <c r="D3" s="177" t="s">
        <v>0</v>
      </c>
      <c r="E3" s="178" t="s">
        <v>24</v>
      </c>
      <c r="F3" s="179" t="s">
        <v>0</v>
      </c>
      <c r="G3" s="176" t="s">
        <v>24</v>
      </c>
      <c r="H3" s="177" t="s">
        <v>0</v>
      </c>
      <c r="I3" s="180"/>
    </row>
    <row r="4" spans="1:10" ht="89.25" customHeight="1" x14ac:dyDescent="0.25">
      <c r="A4" s="200">
        <v>42000</v>
      </c>
      <c r="B4" s="50" t="s">
        <v>134</v>
      </c>
      <c r="C4" s="221"/>
      <c r="D4" s="222"/>
      <c r="E4" s="181">
        <v>3678</v>
      </c>
      <c r="F4" s="182"/>
      <c r="G4" s="181">
        <v>300</v>
      </c>
      <c r="H4" s="182"/>
      <c r="I4" s="183"/>
    </row>
    <row r="5" spans="1:10" ht="30" x14ac:dyDescent="0.25">
      <c r="A5" s="200">
        <v>42060</v>
      </c>
      <c r="B5" s="50" t="s">
        <v>135</v>
      </c>
      <c r="C5" s="251">
        <v>12450</v>
      </c>
      <c r="D5" s="222"/>
      <c r="E5" s="181"/>
      <c r="F5" s="182"/>
      <c r="G5" s="181">
        <v>11500</v>
      </c>
      <c r="H5" s="182"/>
      <c r="I5" s="183"/>
    </row>
    <row r="6" spans="1:10" ht="30" x14ac:dyDescent="0.25">
      <c r="A6" s="200">
        <v>80100</v>
      </c>
      <c r="B6" s="50" t="s">
        <v>136</v>
      </c>
      <c r="C6" s="221"/>
      <c r="D6" s="277">
        <v>9200</v>
      </c>
      <c r="E6" s="181"/>
      <c r="F6" s="182">
        <v>3985</v>
      </c>
      <c r="G6" s="181"/>
      <c r="H6" s="182">
        <v>9200</v>
      </c>
      <c r="I6" s="183"/>
    </row>
    <row r="7" spans="1:10" x14ac:dyDescent="0.25">
      <c r="A7" s="200">
        <v>42010</v>
      </c>
      <c r="B7" s="50" t="s">
        <v>5</v>
      </c>
      <c r="C7" s="221"/>
      <c r="D7" s="222"/>
      <c r="E7" s="181"/>
      <c r="F7" s="182"/>
      <c r="G7" s="181">
        <v>150</v>
      </c>
      <c r="H7" s="182"/>
      <c r="I7" s="183"/>
    </row>
    <row r="8" spans="1:10" x14ac:dyDescent="0.25">
      <c r="A8" s="200">
        <v>42040</v>
      </c>
      <c r="B8" s="50" t="s">
        <v>131</v>
      </c>
      <c r="C8" s="221"/>
      <c r="D8" s="222"/>
      <c r="E8" s="181">
        <v>416</v>
      </c>
      <c r="F8" s="182"/>
      <c r="G8" s="181">
        <v>650</v>
      </c>
      <c r="H8" s="182"/>
      <c r="I8" s="183"/>
    </row>
    <row r="9" spans="1:10" x14ac:dyDescent="0.25">
      <c r="A9" s="200">
        <v>80180</v>
      </c>
      <c r="B9" s="50" t="s">
        <v>51</v>
      </c>
      <c r="C9" s="221"/>
      <c r="D9" s="222"/>
      <c r="E9" s="181"/>
      <c r="F9" s="182"/>
      <c r="G9" s="181"/>
      <c r="H9" s="182"/>
      <c r="I9" s="183"/>
    </row>
    <row r="10" spans="1:10" x14ac:dyDescent="0.25">
      <c r="A10" s="201">
        <v>42030</v>
      </c>
      <c r="B10" s="171" t="s">
        <v>232</v>
      </c>
      <c r="C10" s="251"/>
      <c r="D10" s="186"/>
      <c r="E10" s="185">
        <v>35</v>
      </c>
      <c r="F10" s="186"/>
      <c r="H10" s="186"/>
      <c r="I10" s="187"/>
    </row>
    <row r="11" spans="1:10" ht="15.75" thickBot="1" x14ac:dyDescent="0.3">
      <c r="A11" s="201"/>
      <c r="B11" s="171" t="s">
        <v>107</v>
      </c>
      <c r="C11" s="359"/>
      <c r="D11" s="214"/>
      <c r="E11" s="185"/>
      <c r="F11" s="186"/>
      <c r="G11" s="185">
        <v>7500</v>
      </c>
      <c r="H11" s="186"/>
      <c r="I11" s="187"/>
    </row>
    <row r="12" spans="1:10" ht="15.75" thickBot="1" x14ac:dyDescent="0.3">
      <c r="C12" s="188">
        <f>SUM(C4:C9)</f>
        <v>12450</v>
      </c>
      <c r="D12" s="189">
        <f>SUM(D4:D11)</f>
        <v>9200</v>
      </c>
      <c r="E12" s="190">
        <f>SUM(E4:E11)</f>
        <v>4129</v>
      </c>
      <c r="F12" s="191">
        <f>SUM(F4:F11)</f>
        <v>3985</v>
      </c>
      <c r="G12" s="188">
        <f>SUM(G4:G11)</f>
        <v>20100</v>
      </c>
      <c r="H12" s="188">
        <f>SUM(H4:H11)</f>
        <v>9200</v>
      </c>
      <c r="I12" s="192"/>
    </row>
    <row r="13" spans="1:10" x14ac:dyDescent="0.25">
      <c r="C13" s="265"/>
      <c r="D13" s="265"/>
      <c r="E13" s="392"/>
      <c r="F13" s="392"/>
      <c r="G13" s="265"/>
      <c r="H13" s="265"/>
      <c r="I13" s="265"/>
    </row>
    <row r="14" spans="1:10" x14ac:dyDescent="0.25">
      <c r="A14" s="17"/>
      <c r="B14" s="393" t="s">
        <v>270</v>
      </c>
      <c r="C14" t="s">
        <v>271</v>
      </c>
    </row>
    <row r="15" spans="1:10" customFormat="1" x14ac:dyDescent="0.25">
      <c r="A15" s="197"/>
      <c r="B15" s="6"/>
      <c r="C15" s="6"/>
      <c r="D15" s="6"/>
      <c r="E15" s="6"/>
      <c r="F15" s="6"/>
      <c r="G15" s="6"/>
      <c r="H15" s="6"/>
      <c r="I15" s="6"/>
      <c r="J15" s="6"/>
    </row>
    <row r="16" spans="1:10" customFormat="1" ht="18.75" x14ac:dyDescent="0.3">
      <c r="A16" s="266"/>
      <c r="B16" s="267" t="s">
        <v>160</v>
      </c>
      <c r="C16" s="337"/>
      <c r="D16" s="269"/>
      <c r="E16" s="269"/>
      <c r="F16" s="269"/>
      <c r="G16" s="269"/>
      <c r="H16" s="270"/>
      <c r="I16" s="394" t="s">
        <v>146</v>
      </c>
      <c r="J16" s="268"/>
    </row>
    <row r="17" spans="1:10" customFormat="1" x14ac:dyDescent="0.25">
      <c r="A17" s="273" t="s">
        <v>13</v>
      </c>
      <c r="B17" s="528" t="s">
        <v>116</v>
      </c>
      <c r="C17" s="552"/>
      <c r="D17" s="552"/>
      <c r="E17" s="552"/>
      <c r="F17" s="552"/>
      <c r="G17" s="552"/>
      <c r="H17" s="553"/>
      <c r="I17" s="395"/>
      <c r="J17" s="271"/>
    </row>
    <row r="18" spans="1:10" customFormat="1" x14ac:dyDescent="0.25">
      <c r="A18" s="205">
        <v>1</v>
      </c>
      <c r="B18" s="590" t="s">
        <v>272</v>
      </c>
      <c r="C18" s="529"/>
      <c r="D18" s="529"/>
      <c r="E18" s="529"/>
      <c r="F18" s="529"/>
      <c r="G18" s="529"/>
      <c r="H18" s="530"/>
      <c r="I18" s="17" t="s">
        <v>216</v>
      </c>
      <c r="J18" s="271"/>
    </row>
    <row r="19" spans="1:10" customFormat="1" x14ac:dyDescent="0.25">
      <c r="A19" s="205">
        <v>2</v>
      </c>
      <c r="B19" s="521" t="s">
        <v>273</v>
      </c>
      <c r="C19" s="544"/>
      <c r="D19" s="544"/>
      <c r="E19" s="544"/>
      <c r="F19" s="544"/>
      <c r="G19" s="544"/>
      <c r="H19" s="545"/>
      <c r="I19" s="17" t="s">
        <v>218</v>
      </c>
      <c r="J19" s="271"/>
    </row>
    <row r="20" spans="1:10" customFormat="1" x14ac:dyDescent="0.25">
      <c r="A20" s="205">
        <v>3</v>
      </c>
      <c r="B20" s="521" t="s">
        <v>219</v>
      </c>
      <c r="C20" s="544"/>
      <c r="D20" s="544"/>
      <c r="E20" s="544"/>
      <c r="F20" s="544"/>
      <c r="G20" s="544"/>
      <c r="H20" s="545"/>
      <c r="I20" s="17" t="s">
        <v>218</v>
      </c>
      <c r="J20" s="339"/>
    </row>
    <row r="21" spans="1:10" customFormat="1" x14ac:dyDescent="0.25">
      <c r="A21" s="205">
        <v>4</v>
      </c>
      <c r="B21" s="591" t="s">
        <v>274</v>
      </c>
      <c r="C21" s="592"/>
      <c r="D21" s="592"/>
      <c r="E21" s="592"/>
      <c r="F21" s="592"/>
      <c r="G21" s="592"/>
      <c r="H21" s="593"/>
      <c r="I21" s="396">
        <v>4</v>
      </c>
      <c r="J21" s="271"/>
    </row>
    <row r="22" spans="1:10" customFormat="1" x14ac:dyDescent="0.25">
      <c r="A22" s="397">
        <v>5</v>
      </c>
      <c r="B22" s="591" t="s">
        <v>275</v>
      </c>
      <c r="C22" s="592"/>
      <c r="D22" s="592"/>
      <c r="E22" s="592"/>
      <c r="F22" s="592"/>
      <c r="G22" s="592"/>
      <c r="H22" s="593"/>
      <c r="I22" s="398">
        <v>1</v>
      </c>
    </row>
    <row r="23" spans="1:10" customFormat="1" x14ac:dyDescent="0.25">
      <c r="A23" s="399"/>
      <c r="B23" s="400"/>
      <c r="C23" s="344"/>
      <c r="D23" s="344"/>
      <c r="E23" s="344"/>
      <c r="F23" s="344"/>
      <c r="G23" s="344"/>
      <c r="H23" s="345"/>
      <c r="I23" s="401"/>
    </row>
    <row r="24" spans="1:10" customFormat="1" ht="18.75" x14ac:dyDescent="0.3">
      <c r="A24" s="266"/>
      <c r="B24" s="267" t="s">
        <v>100</v>
      </c>
      <c r="C24" s="337"/>
      <c r="D24" s="269"/>
      <c r="E24" s="269"/>
      <c r="F24" s="269"/>
      <c r="G24" s="269"/>
      <c r="H24" s="270"/>
      <c r="I24" s="394" t="s">
        <v>146</v>
      </c>
      <c r="J24" s="268"/>
    </row>
    <row r="25" spans="1:10" customFormat="1" x14ac:dyDescent="0.25">
      <c r="A25" s="273" t="s">
        <v>13</v>
      </c>
      <c r="B25" s="528" t="s">
        <v>116</v>
      </c>
      <c r="C25" s="552"/>
      <c r="D25" s="552"/>
      <c r="E25" s="552"/>
      <c r="F25" s="552"/>
      <c r="G25" s="552"/>
      <c r="H25" s="553"/>
      <c r="I25" s="395"/>
      <c r="J25" s="271"/>
    </row>
    <row r="26" spans="1:10" customFormat="1" x14ac:dyDescent="0.25">
      <c r="A26" s="274">
        <v>1</v>
      </c>
      <c r="B26" s="541" t="s">
        <v>215</v>
      </c>
      <c r="C26" s="542"/>
      <c r="D26" s="542"/>
      <c r="E26" s="542"/>
      <c r="F26" s="542"/>
      <c r="G26" s="542"/>
      <c r="H26" s="543"/>
      <c r="I26" s="402" t="s">
        <v>216</v>
      </c>
      <c r="J26" s="271"/>
    </row>
    <row r="27" spans="1:10" customFormat="1" ht="36" customHeight="1" x14ac:dyDescent="0.25">
      <c r="A27" s="274">
        <v>2</v>
      </c>
      <c r="B27" s="591" t="s">
        <v>217</v>
      </c>
      <c r="C27" s="592"/>
      <c r="D27" s="592"/>
      <c r="E27" s="592"/>
      <c r="F27" s="592"/>
      <c r="G27" s="592"/>
      <c r="H27" s="593"/>
      <c r="I27" s="402" t="s">
        <v>218</v>
      </c>
      <c r="J27" s="271"/>
    </row>
    <row r="28" spans="1:10" customFormat="1" x14ac:dyDescent="0.25">
      <c r="A28" s="338">
        <v>3</v>
      </c>
      <c r="B28" s="591" t="s">
        <v>220</v>
      </c>
      <c r="C28" s="592"/>
      <c r="D28" s="592"/>
      <c r="E28" s="592"/>
      <c r="F28" s="592"/>
      <c r="G28" s="592"/>
      <c r="H28" s="593"/>
      <c r="I28" s="403">
        <v>4</v>
      </c>
      <c r="J28" s="339"/>
    </row>
    <row r="29" spans="1:10" customFormat="1" x14ac:dyDescent="0.25">
      <c r="A29" s="274">
        <v>4</v>
      </c>
      <c r="B29" s="591" t="s">
        <v>219</v>
      </c>
      <c r="C29" s="592"/>
      <c r="D29" s="592"/>
      <c r="E29" s="592"/>
      <c r="F29" s="592"/>
      <c r="G29" s="592"/>
      <c r="H29" s="593"/>
      <c r="I29" s="402" t="s">
        <v>218</v>
      </c>
      <c r="J29" s="271"/>
    </row>
    <row r="30" spans="1:10" customFormat="1" x14ac:dyDescent="0.25">
      <c r="A30" s="174"/>
      <c r="B30" s="6"/>
      <c r="C30" s="6"/>
      <c r="D30" s="6"/>
      <c r="E30" s="6"/>
      <c r="F30" s="6"/>
      <c r="G30" s="6"/>
      <c r="H30" s="6"/>
      <c r="I30" s="6"/>
    </row>
    <row r="31" spans="1:10" customFormat="1" ht="15.75" x14ac:dyDescent="0.25">
      <c r="A31" s="206"/>
      <c r="B31" s="195" t="s">
        <v>102</v>
      </c>
      <c r="I31" s="6"/>
    </row>
    <row r="32" spans="1:10" customFormat="1" ht="34.5" customHeight="1" x14ac:dyDescent="0.25">
      <c r="A32" s="207">
        <v>1</v>
      </c>
      <c r="B32" s="340" t="s">
        <v>103</v>
      </c>
      <c r="I32" s="6"/>
    </row>
    <row r="33" spans="1:10" customFormat="1" ht="30.75" customHeight="1" x14ac:dyDescent="0.25">
      <c r="A33" s="207">
        <v>2</v>
      </c>
      <c r="B33" s="340" t="s">
        <v>104</v>
      </c>
      <c r="I33" s="6"/>
    </row>
    <row r="34" spans="1:10" customFormat="1" ht="25.5" customHeight="1" x14ac:dyDescent="0.25">
      <c r="A34" s="207">
        <v>3</v>
      </c>
      <c r="B34" s="196" t="s">
        <v>105</v>
      </c>
      <c r="I34" s="6"/>
    </row>
    <row r="35" spans="1:10" customFormat="1" x14ac:dyDescent="0.25">
      <c r="A35" s="207">
        <v>4</v>
      </c>
      <c r="B35" s="196" t="s">
        <v>74</v>
      </c>
      <c r="I35" s="6"/>
    </row>
    <row r="36" spans="1:10" x14ac:dyDescent="0.25">
      <c r="A36" s="207">
        <v>5</v>
      </c>
      <c r="B36" s="196" t="s">
        <v>106</v>
      </c>
      <c r="C36"/>
      <c r="D36"/>
      <c r="E36"/>
      <c r="F36"/>
      <c r="G36"/>
      <c r="H36"/>
      <c r="J36"/>
    </row>
  </sheetData>
  <mergeCells count="14">
    <mergeCell ref="B28:H28"/>
    <mergeCell ref="B29:H29"/>
    <mergeCell ref="B20:H20"/>
    <mergeCell ref="B21:H21"/>
    <mergeCell ref="B22:H22"/>
    <mergeCell ref="B25:H25"/>
    <mergeCell ref="B26:H26"/>
    <mergeCell ref="B27:H27"/>
    <mergeCell ref="B19:H19"/>
    <mergeCell ref="C2:D2"/>
    <mergeCell ref="E2:F2"/>
    <mergeCell ref="G2:H2"/>
    <mergeCell ref="B17:H17"/>
    <mergeCell ref="B18:H1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BE89-4C5E-4E93-96B6-B1ACA5B8B2C5}">
  <sheetPr>
    <tabColor rgb="FFFFC000"/>
  </sheetPr>
  <dimension ref="A1:M32"/>
  <sheetViews>
    <sheetView zoomScaleNormal="100" workbookViewId="0">
      <selection activeCell="K22" sqref="K22"/>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150</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c r="D4" s="182"/>
      <c r="E4" s="291">
        <v>500</v>
      </c>
      <c r="F4" s="336"/>
      <c r="G4" s="181"/>
      <c r="H4" s="182"/>
      <c r="I4" s="181">
        <v>500</v>
      </c>
      <c r="J4" s="182"/>
      <c r="K4" s="183"/>
    </row>
    <row r="5" spans="1:13" ht="30" x14ac:dyDescent="0.25">
      <c r="A5" s="200">
        <v>42060</v>
      </c>
      <c r="B5" s="50" t="s">
        <v>135</v>
      </c>
      <c r="C5" s="181"/>
      <c r="D5" s="182"/>
      <c r="E5" s="251">
        <v>1000</v>
      </c>
      <c r="F5" s="222"/>
      <c r="G5" s="181"/>
      <c r="H5" s="182"/>
      <c r="I5" s="181"/>
      <c r="J5" s="182"/>
      <c r="K5" s="183"/>
    </row>
    <row r="6" spans="1:13" ht="30" x14ac:dyDescent="0.25">
      <c r="A6" s="200">
        <v>80100</v>
      </c>
      <c r="B6" s="50" t="s">
        <v>136</v>
      </c>
      <c r="C6" s="181"/>
      <c r="D6" s="182"/>
      <c r="E6" s="221"/>
      <c r="F6" s="222"/>
      <c r="G6" s="181"/>
      <c r="H6" s="182"/>
      <c r="I6" s="181"/>
      <c r="J6" s="182"/>
      <c r="K6" s="183"/>
    </row>
    <row r="7" spans="1:13" x14ac:dyDescent="0.25">
      <c r="A7" s="200">
        <v>42000</v>
      </c>
      <c r="B7" s="50" t="s">
        <v>4</v>
      </c>
      <c r="C7" s="221">
        <v>550</v>
      </c>
      <c r="D7" s="222"/>
      <c r="E7" s="221"/>
      <c r="F7" s="222"/>
      <c r="G7" s="181"/>
      <c r="H7" s="182"/>
      <c r="I7" s="181"/>
      <c r="J7" s="182"/>
      <c r="K7" s="183"/>
    </row>
    <row r="8" spans="1:13" x14ac:dyDescent="0.25">
      <c r="A8" s="200">
        <v>42040</v>
      </c>
      <c r="B8" s="50" t="s">
        <v>131</v>
      </c>
      <c r="C8" s="221">
        <v>450</v>
      </c>
      <c r="D8" s="222"/>
      <c r="E8" s="251">
        <v>250</v>
      </c>
      <c r="F8" s="222"/>
      <c r="G8" s="181"/>
      <c r="H8" s="182"/>
      <c r="I8" s="251">
        <v>250</v>
      </c>
      <c r="J8" s="182"/>
      <c r="K8" s="183"/>
    </row>
    <row r="9" spans="1:13" x14ac:dyDescent="0.25">
      <c r="A9" s="201"/>
      <c r="B9" s="171" t="s">
        <v>221</v>
      </c>
      <c r="C9" s="221"/>
      <c r="D9" s="222"/>
      <c r="E9" s="290">
        <v>500</v>
      </c>
      <c r="F9" s="264"/>
      <c r="G9" s="185"/>
      <c r="H9" s="186"/>
      <c r="I9" s="290">
        <v>500</v>
      </c>
      <c r="J9" s="186"/>
      <c r="K9" s="183"/>
      <c r="L9" s="143"/>
      <c r="M9" s="143"/>
    </row>
    <row r="10" spans="1:13" ht="15.75" thickBot="1" x14ac:dyDescent="0.3">
      <c r="A10" s="201"/>
      <c r="B10" s="171" t="s">
        <v>107</v>
      </c>
      <c r="C10" s="223"/>
      <c r="D10" s="224"/>
      <c r="E10" s="185"/>
      <c r="F10" s="186"/>
      <c r="G10" s="185"/>
      <c r="H10" s="186"/>
      <c r="I10" s="185"/>
      <c r="J10" s="186"/>
      <c r="K10" s="183"/>
      <c r="L10" s="143"/>
      <c r="M10" s="143"/>
    </row>
    <row r="11" spans="1:13" ht="15.75" thickBot="1" x14ac:dyDescent="0.3">
      <c r="C11" s="32">
        <f>SUM(C7:C10)</f>
        <v>1000</v>
      </c>
      <c r="D11" s="33">
        <f>SUM(D7:D10)</f>
        <v>0</v>
      </c>
      <c r="E11" s="510">
        <f>SUM(E4:E10)</f>
        <v>2250</v>
      </c>
      <c r="F11" s="510">
        <f t="shared" ref="F11:J11" si="0">SUM(F4:F10)</f>
        <v>0</v>
      </c>
      <c r="G11" s="510">
        <f t="shared" si="0"/>
        <v>0</v>
      </c>
      <c r="H11" s="510">
        <f t="shared" si="0"/>
        <v>0</v>
      </c>
      <c r="I11" s="510">
        <f>SUM(I4:I10)</f>
        <v>1250</v>
      </c>
      <c r="J11" s="510">
        <f t="shared" si="0"/>
        <v>0</v>
      </c>
      <c r="K11" s="192"/>
    </row>
    <row r="13" spans="1:13" customFormat="1" x14ac:dyDescent="0.25">
      <c r="A13" s="227"/>
      <c r="B13" s="228" t="s">
        <v>160</v>
      </c>
      <c r="E13" s="239"/>
      <c r="F13" s="239"/>
      <c r="G13" s="239"/>
      <c r="H13" s="239"/>
      <c r="I13" s="239"/>
      <c r="J13" s="239"/>
      <c r="K13" s="227" t="s">
        <v>146</v>
      </c>
    </row>
    <row r="14" spans="1:13" customFormat="1" x14ac:dyDescent="0.25">
      <c r="A14" s="204" t="s">
        <v>16</v>
      </c>
      <c r="B14" s="531" t="s">
        <v>119</v>
      </c>
      <c r="C14" s="532"/>
      <c r="D14" s="532"/>
      <c r="E14" s="532"/>
      <c r="F14" s="532"/>
      <c r="G14" s="532"/>
      <c r="H14" s="532"/>
      <c r="I14" s="532"/>
      <c r="J14" s="533"/>
      <c r="K14" s="238"/>
    </row>
    <row r="15" spans="1:13" customFormat="1" x14ac:dyDescent="0.25">
      <c r="A15" s="205">
        <v>1</v>
      </c>
      <c r="B15" s="524"/>
      <c r="C15" s="524"/>
      <c r="D15" s="524"/>
      <c r="E15" s="524"/>
      <c r="F15" s="524"/>
      <c r="G15" s="524"/>
      <c r="H15" s="524"/>
      <c r="I15" s="524"/>
      <c r="J15" s="524"/>
      <c r="K15" s="237"/>
    </row>
    <row r="16" spans="1:13" customFormat="1" x14ac:dyDescent="0.25">
      <c r="A16" s="205">
        <v>2</v>
      </c>
      <c r="B16" s="524"/>
      <c r="C16" s="524"/>
      <c r="D16" s="524"/>
      <c r="E16" s="524"/>
      <c r="F16" s="524"/>
      <c r="G16" s="524"/>
      <c r="H16" s="524"/>
      <c r="I16" s="524"/>
      <c r="J16" s="524"/>
      <c r="K16" s="237"/>
    </row>
    <row r="17" spans="1:11" customFormat="1" x14ac:dyDescent="0.25">
      <c r="A17" s="205">
        <v>3</v>
      </c>
      <c r="B17" s="524"/>
      <c r="C17" s="524"/>
      <c r="D17" s="524"/>
      <c r="E17" s="524"/>
      <c r="F17" s="524"/>
      <c r="G17" s="524"/>
      <c r="H17" s="524"/>
      <c r="I17" s="524"/>
      <c r="J17" s="524"/>
      <c r="K17" s="237"/>
    </row>
    <row r="19" spans="1:11" customFormat="1" x14ac:dyDescent="0.25">
      <c r="A19" s="227"/>
      <c r="B19" s="228" t="s">
        <v>100</v>
      </c>
      <c r="E19" s="239"/>
      <c r="F19" s="239"/>
      <c r="G19" s="239"/>
      <c r="H19" s="239"/>
      <c r="I19" s="239"/>
      <c r="J19" s="239"/>
      <c r="K19" s="227" t="s">
        <v>146</v>
      </c>
    </row>
    <row r="20" spans="1:11" customFormat="1" x14ac:dyDescent="0.25">
      <c r="A20" s="204" t="s">
        <v>16</v>
      </c>
      <c r="B20" s="531" t="s">
        <v>119</v>
      </c>
      <c r="C20" s="532"/>
      <c r="D20" s="532"/>
      <c r="E20" s="532"/>
      <c r="F20" s="532"/>
      <c r="G20" s="532"/>
      <c r="H20" s="532"/>
      <c r="I20" s="532"/>
      <c r="J20" s="533"/>
      <c r="K20" s="238"/>
    </row>
    <row r="21" spans="1:11" customFormat="1" x14ac:dyDescent="0.25">
      <c r="A21" s="205">
        <v>1</v>
      </c>
      <c r="B21" s="524"/>
      <c r="C21" s="524"/>
      <c r="D21" s="524"/>
      <c r="E21" s="524"/>
      <c r="F21" s="524"/>
      <c r="G21" s="524"/>
      <c r="H21" s="524"/>
      <c r="I21" s="524"/>
      <c r="J21" s="524"/>
      <c r="K21" s="237"/>
    </row>
    <row r="22" spans="1:11" customFormat="1" x14ac:dyDescent="0.25">
      <c r="A22" s="205">
        <v>2</v>
      </c>
      <c r="B22" s="524"/>
      <c r="C22" s="524"/>
      <c r="D22" s="524"/>
      <c r="E22" s="524"/>
      <c r="F22" s="524"/>
      <c r="G22" s="524"/>
      <c r="H22" s="524"/>
      <c r="I22" s="524"/>
      <c r="J22" s="524"/>
      <c r="K22" s="237"/>
    </row>
    <row r="23" spans="1:11" customFormat="1" x14ac:dyDescent="0.25">
      <c r="A23" s="205">
        <v>3</v>
      </c>
      <c r="B23" s="524"/>
      <c r="C23" s="524"/>
      <c r="D23" s="524"/>
      <c r="E23" s="524"/>
      <c r="F23" s="524"/>
      <c r="G23" s="524"/>
      <c r="H23" s="524"/>
      <c r="I23" s="524"/>
      <c r="J23" s="524"/>
      <c r="K23" s="237"/>
    </row>
    <row r="24" spans="1:11" customFormat="1" x14ac:dyDescent="0.25">
      <c r="A24" s="174"/>
      <c r="B24" s="6"/>
    </row>
    <row r="25" spans="1:11" customFormat="1" x14ac:dyDescent="0.25">
      <c r="A25" s="174"/>
      <c r="B25" s="6"/>
    </row>
    <row r="26" spans="1:11" customFormat="1" x14ac:dyDescent="0.25">
      <c r="A26" s="174"/>
      <c r="B26" s="6"/>
    </row>
    <row r="27" spans="1:11" customFormat="1" x14ac:dyDescent="0.25">
      <c r="A27" s="229"/>
      <c r="B27" s="230" t="s">
        <v>102</v>
      </c>
    </row>
    <row r="28" spans="1:11" customFormat="1" x14ac:dyDescent="0.25">
      <c r="A28" s="207">
        <v>1</v>
      </c>
      <c r="B28" s="231" t="s">
        <v>103</v>
      </c>
    </row>
    <row r="29" spans="1:11" customFormat="1" x14ac:dyDescent="0.25">
      <c r="A29" s="207">
        <v>2</v>
      </c>
      <c r="B29" s="231" t="s">
        <v>104</v>
      </c>
    </row>
    <row r="30" spans="1:11" customFormat="1" x14ac:dyDescent="0.25">
      <c r="A30" s="207">
        <v>3</v>
      </c>
      <c r="B30" s="231" t="s">
        <v>105</v>
      </c>
    </row>
    <row r="31" spans="1:11" customFormat="1" x14ac:dyDescent="0.25">
      <c r="A31" s="207">
        <v>4</v>
      </c>
      <c r="B31" s="231" t="s">
        <v>74</v>
      </c>
    </row>
    <row r="32" spans="1:11" customFormat="1" x14ac:dyDescent="0.25">
      <c r="A32" s="207">
        <v>5</v>
      </c>
      <c r="B32" s="231" t="s">
        <v>106</v>
      </c>
    </row>
  </sheetData>
  <mergeCells count="12">
    <mergeCell ref="B20:J20"/>
    <mergeCell ref="B21:J21"/>
    <mergeCell ref="B22:J22"/>
    <mergeCell ref="B23:J23"/>
    <mergeCell ref="C2:D2"/>
    <mergeCell ref="E2:F2"/>
    <mergeCell ref="G2:H2"/>
    <mergeCell ref="I2:J2"/>
    <mergeCell ref="B14:J14"/>
    <mergeCell ref="B15:J15"/>
    <mergeCell ref="B16:J16"/>
    <mergeCell ref="B17:J1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63BD7-6D78-46A3-9BC4-F31D652DBB1D}">
  <sheetPr>
    <tabColor rgb="FFFFC000"/>
  </sheetPr>
  <dimension ref="A1:K33"/>
  <sheetViews>
    <sheetView topLeftCell="A3" zoomScale="85" zoomScaleNormal="85" workbookViewId="0">
      <selection activeCell="K28" sqref="K28"/>
    </sheetView>
  </sheetViews>
  <sheetFormatPr defaultColWidth="8.85546875" defaultRowHeight="15" x14ac:dyDescent="0.25"/>
  <cols>
    <col min="1" max="1" width="10.140625" style="197" bestFit="1" customWidth="1"/>
    <col min="2" max="2" width="38.85546875" style="6" customWidth="1"/>
    <col min="3" max="3" width="21.140625" style="6" hidden="1" customWidth="1"/>
    <col min="4" max="4" width="18.425781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1" ht="15.75" thickBot="1" x14ac:dyDescent="0.3"/>
    <row r="2" spans="1:11" s="10" customFormat="1" ht="19.5" thickBot="1" x14ac:dyDescent="0.3">
      <c r="A2" s="198"/>
      <c r="B2" s="175" t="s">
        <v>151</v>
      </c>
      <c r="C2" s="586" t="s">
        <v>20</v>
      </c>
      <c r="D2" s="586"/>
      <c r="E2" s="515" t="s">
        <v>162</v>
      </c>
      <c r="F2" s="514"/>
      <c r="G2" s="516" t="s">
        <v>161</v>
      </c>
      <c r="H2" s="517"/>
      <c r="I2" s="515" t="s">
        <v>169</v>
      </c>
      <c r="J2" s="514"/>
      <c r="K2" s="3" t="s">
        <v>99</v>
      </c>
    </row>
    <row r="3" spans="1:11" ht="30" x14ac:dyDescent="0.25">
      <c r="A3" s="199" t="s">
        <v>23</v>
      </c>
      <c r="B3" s="145"/>
      <c r="C3" s="11" t="s">
        <v>24</v>
      </c>
      <c r="D3" s="213" t="s">
        <v>0</v>
      </c>
      <c r="E3" s="176" t="s">
        <v>24</v>
      </c>
      <c r="F3" s="177" t="s">
        <v>0</v>
      </c>
      <c r="G3" s="178" t="s">
        <v>24</v>
      </c>
      <c r="H3" s="179" t="s">
        <v>0</v>
      </c>
      <c r="I3" s="176" t="s">
        <v>24</v>
      </c>
      <c r="J3" s="177" t="s">
        <v>0</v>
      </c>
      <c r="K3" s="180"/>
    </row>
    <row r="4" spans="1:11" x14ac:dyDescent="0.25">
      <c r="A4" s="200">
        <v>42000</v>
      </c>
      <c r="B4" s="50" t="s">
        <v>134</v>
      </c>
      <c r="C4" s="181"/>
      <c r="D4" s="182"/>
      <c r="E4" s="251">
        <v>200</v>
      </c>
      <c r="F4" s="222"/>
      <c r="G4" s="181">
        <v>1201</v>
      </c>
      <c r="H4" s="182"/>
      <c r="I4" s="251">
        <v>200</v>
      </c>
      <c r="J4" s="222"/>
      <c r="K4" s="183"/>
    </row>
    <row r="5" spans="1:11" ht="30" x14ac:dyDescent="0.25">
      <c r="A5" s="200">
        <v>42060</v>
      </c>
      <c r="B5" s="50" t="s">
        <v>135</v>
      </c>
      <c r="C5" s="181"/>
      <c r="D5" s="182"/>
      <c r="E5" s="251">
        <v>1500</v>
      </c>
      <c r="F5" s="222"/>
      <c r="G5" s="181"/>
      <c r="H5" s="182"/>
      <c r="I5" s="251">
        <v>1500</v>
      </c>
      <c r="J5" s="222"/>
      <c r="K5" s="183"/>
    </row>
    <row r="6" spans="1:11" ht="30" x14ac:dyDescent="0.25">
      <c r="A6" s="200">
        <v>80100</v>
      </c>
      <c r="B6" s="50" t="s">
        <v>136</v>
      </c>
      <c r="C6" s="181"/>
      <c r="D6" s="182"/>
      <c r="E6" s="221"/>
      <c r="F6" s="222"/>
      <c r="G6" s="181"/>
      <c r="H6" s="182">
        <v>2172</v>
      </c>
      <c r="I6" s="221"/>
      <c r="J6" s="182">
        <f>20*50</f>
        <v>1000</v>
      </c>
      <c r="K6" s="183"/>
    </row>
    <row r="7" spans="1:11" x14ac:dyDescent="0.25">
      <c r="A7" s="200">
        <v>42010</v>
      </c>
      <c r="B7" s="50" t="s">
        <v>5</v>
      </c>
      <c r="C7" s="20">
        <v>500</v>
      </c>
      <c r="D7" s="73"/>
      <c r="E7" s="221"/>
      <c r="F7" s="222"/>
      <c r="G7" s="181"/>
      <c r="H7" s="182"/>
      <c r="I7" s="221"/>
      <c r="J7" s="222"/>
      <c r="K7" s="183"/>
    </row>
    <row r="8" spans="1:11" x14ac:dyDescent="0.25">
      <c r="A8" s="200">
        <v>42040</v>
      </c>
      <c r="B8" s="50" t="s">
        <v>131</v>
      </c>
      <c r="C8" s="20">
        <v>550</v>
      </c>
      <c r="D8" s="73"/>
      <c r="E8" s="251">
        <v>300</v>
      </c>
      <c r="F8" s="222"/>
      <c r="G8" s="181">
        <v>800</v>
      </c>
      <c r="H8" s="182"/>
      <c r="I8" s="251">
        <v>300</v>
      </c>
      <c r="J8" s="222"/>
      <c r="K8" s="183"/>
    </row>
    <row r="9" spans="1:11" x14ac:dyDescent="0.25">
      <c r="A9" s="200">
        <v>42030</v>
      </c>
      <c r="B9" s="50" t="s">
        <v>41</v>
      </c>
      <c r="C9" s="20"/>
      <c r="D9" s="73"/>
      <c r="E9" s="221"/>
      <c r="F9" s="222"/>
      <c r="G9" s="181"/>
      <c r="H9" s="182"/>
      <c r="I9" s="221"/>
      <c r="J9" s="222"/>
      <c r="K9" s="183"/>
    </row>
    <row r="10" spans="1:11" x14ac:dyDescent="0.25">
      <c r="A10" s="200">
        <v>40020</v>
      </c>
      <c r="B10" s="165" t="s">
        <v>113</v>
      </c>
      <c r="C10" s="20"/>
      <c r="D10" s="73"/>
      <c r="E10" s="221"/>
      <c r="F10" s="222"/>
      <c r="G10" s="210"/>
      <c r="H10" s="182"/>
      <c r="I10" s="221"/>
      <c r="J10" s="222"/>
      <c r="K10" s="183"/>
    </row>
    <row r="11" spans="1:11" x14ac:dyDescent="0.25">
      <c r="A11" s="201"/>
      <c r="B11" s="171" t="s">
        <v>107</v>
      </c>
      <c r="C11" s="20">
        <v>1500</v>
      </c>
      <c r="D11" s="73"/>
      <c r="E11" s="223"/>
      <c r="F11" s="224"/>
      <c r="G11" s="185"/>
      <c r="H11" s="186"/>
      <c r="I11" s="223"/>
      <c r="J11" s="224"/>
      <c r="K11" s="187"/>
    </row>
    <row r="12" spans="1:11" ht="15.75" thickBot="1" x14ac:dyDescent="0.3">
      <c r="A12" s="201"/>
      <c r="B12" s="171" t="s">
        <v>107</v>
      </c>
      <c r="C12" s="20"/>
      <c r="D12" s="73"/>
      <c r="E12" s="223"/>
      <c r="F12" s="224"/>
      <c r="G12" s="185"/>
      <c r="H12" s="186"/>
      <c r="I12" s="223"/>
      <c r="J12" s="224"/>
      <c r="K12" s="187"/>
    </row>
    <row r="13" spans="1:11" ht="15.75" thickBot="1" x14ac:dyDescent="0.3">
      <c r="C13" s="212">
        <f>SUM(C7:C11)</f>
        <v>2550</v>
      </c>
      <c r="D13" s="212">
        <f>SUM(D7:D10)</f>
        <v>0</v>
      </c>
      <c r="E13" s="188">
        <f>SUM(E4:E12)</f>
        <v>2000</v>
      </c>
      <c r="F13" s="188">
        <f t="shared" ref="F13:J13" si="0">SUM(F4:F12)</f>
        <v>0</v>
      </c>
      <c r="G13" s="188">
        <f t="shared" si="0"/>
        <v>2001</v>
      </c>
      <c r="H13" s="188">
        <f t="shared" si="0"/>
        <v>2172</v>
      </c>
      <c r="I13" s="188">
        <f t="shared" si="0"/>
        <v>2000</v>
      </c>
      <c r="J13" s="188">
        <f t="shared" si="0"/>
        <v>1000</v>
      </c>
      <c r="K13" s="192"/>
    </row>
    <row r="15" spans="1:11" ht="18" customHeight="1" x14ac:dyDescent="0.25">
      <c r="C15" s="49">
        <v>1500</v>
      </c>
      <c r="D15" s="20"/>
    </row>
    <row r="16" spans="1:11" s="4" customFormat="1" ht="18.75" x14ac:dyDescent="0.3">
      <c r="A16" s="203"/>
      <c r="B16" s="193" t="s">
        <v>160</v>
      </c>
      <c r="C16" s="19">
        <v>3300</v>
      </c>
      <c r="D16" s="20">
        <v>8000</v>
      </c>
      <c r="E16" s="240"/>
      <c r="F16" s="241"/>
      <c r="G16" s="241"/>
      <c r="H16" s="241"/>
      <c r="I16" s="241"/>
      <c r="J16" s="242"/>
      <c r="K16" s="227" t="s">
        <v>146</v>
      </c>
    </row>
    <row r="17" spans="1:11" customFormat="1" ht="14.45" customHeight="1" x14ac:dyDescent="0.25">
      <c r="A17" s="204" t="s">
        <v>72</v>
      </c>
      <c r="B17" s="512" t="s">
        <v>122</v>
      </c>
      <c r="C17" s="512"/>
      <c r="D17" s="512"/>
      <c r="E17" s="512"/>
      <c r="F17" s="512"/>
      <c r="G17" s="512"/>
      <c r="H17" s="512"/>
      <c r="I17" s="512"/>
      <c r="J17" s="512"/>
      <c r="K17" s="238"/>
    </row>
    <row r="18" spans="1:11" customFormat="1" x14ac:dyDescent="0.25">
      <c r="A18" s="205">
        <v>1</v>
      </c>
      <c r="B18" s="549"/>
      <c r="C18" s="550"/>
      <c r="D18" s="550"/>
      <c r="E18" s="550"/>
      <c r="F18" s="550"/>
      <c r="G18" s="550"/>
      <c r="H18" s="550"/>
      <c r="I18" s="550"/>
      <c r="J18" s="551"/>
      <c r="K18" s="237"/>
    </row>
    <row r="19" spans="1:11" customFormat="1" x14ac:dyDescent="0.25">
      <c r="A19" s="205">
        <v>2</v>
      </c>
      <c r="B19" s="549"/>
      <c r="C19" s="550"/>
      <c r="D19" s="550"/>
      <c r="E19" s="550"/>
      <c r="F19" s="550"/>
      <c r="G19" s="550"/>
      <c r="H19" s="550"/>
      <c r="I19" s="550"/>
      <c r="J19" s="551"/>
      <c r="K19" s="237"/>
    </row>
    <row r="20" spans="1:11" customFormat="1" x14ac:dyDescent="0.25">
      <c r="A20" s="205">
        <v>3</v>
      </c>
      <c r="B20" s="549"/>
      <c r="C20" s="550"/>
      <c r="D20" s="550"/>
      <c r="E20" s="550"/>
      <c r="F20" s="550"/>
      <c r="G20" s="550"/>
      <c r="H20" s="550"/>
      <c r="I20" s="550"/>
      <c r="J20" s="551"/>
      <c r="K20" s="237"/>
    </row>
    <row r="21" spans="1:11" customFormat="1" ht="15.75" thickBot="1" x14ac:dyDescent="0.3">
      <c r="A21" s="174"/>
      <c r="B21" s="6"/>
      <c r="C21" s="34"/>
      <c r="D21" s="170"/>
    </row>
    <row r="22" spans="1:11" s="4" customFormat="1" ht="18.75" x14ac:dyDescent="0.3">
      <c r="A22" s="203"/>
      <c r="B22" s="193" t="s">
        <v>100</v>
      </c>
      <c r="C22" s="19">
        <v>3300</v>
      </c>
      <c r="D22" s="20">
        <v>8000</v>
      </c>
      <c r="E22" s="240"/>
      <c r="F22" s="241"/>
      <c r="G22" s="241"/>
      <c r="H22" s="241"/>
      <c r="I22" s="241"/>
      <c r="J22" s="242"/>
      <c r="K22" s="227" t="s">
        <v>146</v>
      </c>
    </row>
    <row r="23" spans="1:11" customFormat="1" ht="14.45" customHeight="1" x14ac:dyDescent="0.25">
      <c r="A23" s="204" t="s">
        <v>72</v>
      </c>
      <c r="B23" s="512" t="s">
        <v>122</v>
      </c>
      <c r="C23" s="512"/>
      <c r="D23" s="512"/>
      <c r="E23" s="512"/>
      <c r="F23" s="512"/>
      <c r="G23" s="512"/>
      <c r="H23" s="512"/>
      <c r="I23" s="512"/>
      <c r="J23" s="512"/>
      <c r="K23" s="238"/>
    </row>
    <row r="24" spans="1:11" customFormat="1" x14ac:dyDescent="0.25">
      <c r="A24" s="205">
        <v>1</v>
      </c>
      <c r="B24" s="521" t="s">
        <v>222</v>
      </c>
      <c r="C24" s="544"/>
      <c r="D24" s="544"/>
      <c r="E24" s="544"/>
      <c r="F24" s="544"/>
      <c r="G24" s="544"/>
      <c r="H24" s="544"/>
      <c r="I24" s="544"/>
      <c r="J24" s="545"/>
      <c r="K24" s="237"/>
    </row>
    <row r="25" spans="1:11" customFormat="1" x14ac:dyDescent="0.25">
      <c r="A25" s="205">
        <v>2</v>
      </c>
      <c r="B25" s="521" t="s">
        <v>223</v>
      </c>
      <c r="C25" s="544"/>
      <c r="D25" s="544"/>
      <c r="E25" s="544"/>
      <c r="F25" s="544"/>
      <c r="G25" s="544"/>
      <c r="H25" s="544"/>
      <c r="I25" s="544"/>
      <c r="J25" s="545"/>
      <c r="K25" s="237"/>
    </row>
    <row r="26" spans="1:11" customFormat="1" x14ac:dyDescent="0.25">
      <c r="A26" s="205">
        <v>3</v>
      </c>
      <c r="B26" s="521" t="s">
        <v>224</v>
      </c>
      <c r="C26" s="544"/>
      <c r="D26" s="544"/>
      <c r="E26" s="544"/>
      <c r="F26" s="544"/>
      <c r="G26" s="544"/>
      <c r="H26" s="544"/>
      <c r="I26" s="544"/>
      <c r="J26" s="545"/>
      <c r="K26" s="237"/>
    </row>
    <row r="27" spans="1:11" customFormat="1" x14ac:dyDescent="0.25">
      <c r="A27" s="174"/>
      <c r="B27" s="5"/>
      <c r="C27" s="51"/>
      <c r="D27" s="51"/>
      <c r="E27" s="51"/>
      <c r="F27" s="51"/>
      <c r="G27" s="51"/>
      <c r="H27" s="51"/>
      <c r="I27" s="51"/>
      <c r="J27" s="51"/>
    </row>
    <row r="28" spans="1:11" customFormat="1" ht="15.75" x14ac:dyDescent="0.25">
      <c r="A28" s="206"/>
      <c r="B28" s="195" t="s">
        <v>102</v>
      </c>
      <c r="C28" s="6"/>
      <c r="D28" s="6"/>
    </row>
    <row r="29" spans="1:11" customFormat="1" x14ac:dyDescent="0.25">
      <c r="A29" s="207">
        <v>1</v>
      </c>
      <c r="B29" s="196" t="s">
        <v>103</v>
      </c>
      <c r="C29" s="6"/>
      <c r="D29" s="6"/>
    </row>
    <row r="30" spans="1:11" customFormat="1" x14ac:dyDescent="0.25">
      <c r="A30" s="207">
        <v>2</v>
      </c>
      <c r="B30" s="196" t="s">
        <v>104</v>
      </c>
      <c r="C30" s="6"/>
      <c r="D30" s="6"/>
    </row>
    <row r="31" spans="1:11" customFormat="1" x14ac:dyDescent="0.25">
      <c r="A31" s="207">
        <v>3</v>
      </c>
      <c r="B31" s="196" t="s">
        <v>105</v>
      </c>
      <c r="C31" s="6"/>
      <c r="D31" s="6"/>
    </row>
    <row r="32" spans="1:11" customFormat="1" x14ac:dyDescent="0.25">
      <c r="A32" s="207">
        <v>4</v>
      </c>
      <c r="B32" s="196" t="s">
        <v>74</v>
      </c>
      <c r="C32" s="6"/>
      <c r="D32" s="6"/>
    </row>
    <row r="33" spans="1:4" customFormat="1" x14ac:dyDescent="0.25">
      <c r="A33" s="207">
        <v>5</v>
      </c>
      <c r="B33" s="196" t="s">
        <v>106</v>
      </c>
      <c r="C33" s="6"/>
      <c r="D33" s="6"/>
    </row>
  </sheetData>
  <mergeCells count="12">
    <mergeCell ref="B25:J25"/>
    <mergeCell ref="B26:J26"/>
    <mergeCell ref="B18:J18"/>
    <mergeCell ref="B19:J19"/>
    <mergeCell ref="B20:J20"/>
    <mergeCell ref="B23:J23"/>
    <mergeCell ref="B24:J24"/>
    <mergeCell ref="G2:H2"/>
    <mergeCell ref="C2:D2"/>
    <mergeCell ref="E2:F2"/>
    <mergeCell ref="I2:J2"/>
    <mergeCell ref="B17:J1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63D64-D19B-439B-9A99-6076A92841F3}">
  <sheetPr>
    <tabColor rgb="FFFFC000"/>
  </sheetPr>
  <dimension ref="A1:M33"/>
  <sheetViews>
    <sheetView zoomScaleNormal="100" workbookViewId="0">
      <selection activeCell="K25" sqref="K25"/>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152</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c r="D4" s="182"/>
      <c r="E4" s="251">
        <v>500</v>
      </c>
      <c r="F4" s="347"/>
      <c r="G4" s="181">
        <v>2408</v>
      </c>
      <c r="H4" s="182"/>
      <c r="I4" s="181">
        <v>500</v>
      </c>
      <c r="J4" s="348"/>
      <c r="K4" s="183"/>
    </row>
    <row r="5" spans="1:13" ht="30" x14ac:dyDescent="0.25">
      <c r="A5" s="200">
        <v>42060</v>
      </c>
      <c r="B5" s="50" t="s">
        <v>135</v>
      </c>
      <c r="C5" s="181"/>
      <c r="D5" s="182"/>
      <c r="E5" s="251">
        <v>5000</v>
      </c>
      <c r="F5" s="347"/>
      <c r="G5" s="181"/>
      <c r="H5" s="182"/>
      <c r="I5" s="181">
        <v>5000</v>
      </c>
      <c r="J5" s="348"/>
      <c r="K5" s="183"/>
    </row>
    <row r="6" spans="1:13" ht="30" x14ac:dyDescent="0.25">
      <c r="A6" s="200">
        <v>80100</v>
      </c>
      <c r="B6" s="50" t="s">
        <v>136</v>
      </c>
      <c r="C6" s="181"/>
      <c r="D6" s="182"/>
      <c r="E6" s="221"/>
      <c r="F6" s="360">
        <v>4000</v>
      </c>
      <c r="G6" s="181"/>
      <c r="H6" s="182"/>
      <c r="I6" s="181"/>
      <c r="J6" s="348">
        <v>4000</v>
      </c>
      <c r="K6" s="183"/>
    </row>
    <row r="7" spans="1:13" x14ac:dyDescent="0.25">
      <c r="A7" s="200">
        <v>42000</v>
      </c>
      <c r="B7" s="50" t="s">
        <v>4</v>
      </c>
      <c r="C7" s="221">
        <v>550</v>
      </c>
      <c r="D7" s="222"/>
      <c r="E7" s="221"/>
      <c r="F7" s="347"/>
      <c r="G7" s="181"/>
      <c r="H7" s="182"/>
      <c r="I7" s="181"/>
      <c r="J7" s="348"/>
      <c r="K7" s="183"/>
    </row>
    <row r="8" spans="1:13" x14ac:dyDescent="0.25">
      <c r="A8" s="200">
        <v>42010</v>
      </c>
      <c r="B8" s="50" t="s">
        <v>5</v>
      </c>
      <c r="C8" s="181">
        <v>1500</v>
      </c>
      <c r="D8" s="182"/>
      <c r="E8" s="251">
        <v>350</v>
      </c>
      <c r="F8" s="347"/>
      <c r="G8" s="181">
        <v>19</v>
      </c>
      <c r="H8" s="182"/>
      <c r="I8" s="181">
        <v>200</v>
      </c>
      <c r="J8" s="348"/>
      <c r="K8" s="183"/>
    </row>
    <row r="9" spans="1:13" x14ac:dyDescent="0.25">
      <c r="A9" s="200">
        <v>42040</v>
      </c>
      <c r="B9" s="50" t="s">
        <v>131</v>
      </c>
      <c r="C9" s="221">
        <v>450</v>
      </c>
      <c r="D9" s="222"/>
      <c r="E9" s="251">
        <v>500</v>
      </c>
      <c r="F9" s="347"/>
      <c r="G9" s="181"/>
      <c r="H9" s="182"/>
      <c r="I9" s="181">
        <v>200</v>
      </c>
      <c r="J9" s="348"/>
      <c r="K9" s="183"/>
    </row>
    <row r="10" spans="1:13" x14ac:dyDescent="0.25">
      <c r="A10" s="201"/>
      <c r="B10" s="171" t="s">
        <v>107</v>
      </c>
      <c r="C10" s="221"/>
      <c r="D10" s="222"/>
      <c r="E10" s="223"/>
      <c r="F10" s="224"/>
      <c r="G10" s="185"/>
      <c r="H10" s="186"/>
      <c r="I10" s="185"/>
      <c r="J10" s="348"/>
      <c r="K10" s="183"/>
      <c r="L10" s="143"/>
      <c r="M10" s="143"/>
    </row>
    <row r="11" spans="1:13" ht="15.75" thickBot="1" x14ac:dyDescent="0.3">
      <c r="A11" s="201"/>
      <c r="B11" s="171" t="s">
        <v>107</v>
      </c>
      <c r="C11" s="223"/>
      <c r="D11" s="224"/>
      <c r="E11" s="223"/>
      <c r="F11" s="224"/>
      <c r="G11" s="185"/>
      <c r="H11" s="186"/>
      <c r="I11" s="354"/>
      <c r="J11" s="348"/>
      <c r="K11" s="183"/>
      <c r="L11" s="143"/>
      <c r="M11" s="143"/>
    </row>
    <row r="12" spans="1:13" ht="15.75" thickBot="1" x14ac:dyDescent="0.3">
      <c r="C12" s="32">
        <f>SUM(C7:C11)</f>
        <v>2500</v>
      </c>
      <c r="D12" s="33">
        <f>SUM(D7:D11)</f>
        <v>0</v>
      </c>
      <c r="E12" s="247">
        <f>SUM(E4:E11)</f>
        <v>6350</v>
      </c>
      <c r="F12" s="247">
        <f t="shared" ref="F12:J12" si="0">SUM(F4:F11)</f>
        <v>4000</v>
      </c>
      <c r="G12" s="247">
        <f t="shared" si="0"/>
        <v>2427</v>
      </c>
      <c r="H12" s="247">
        <f t="shared" si="0"/>
        <v>0</v>
      </c>
      <c r="I12" s="247">
        <f t="shared" si="0"/>
        <v>5900</v>
      </c>
      <c r="J12" s="247">
        <f t="shared" si="0"/>
        <v>4000</v>
      </c>
      <c r="K12" s="192"/>
    </row>
    <row r="15" spans="1:13" customFormat="1" x14ac:dyDescent="0.25">
      <c r="A15" s="227"/>
      <c r="B15" s="228" t="s">
        <v>160</v>
      </c>
      <c r="E15" s="243"/>
      <c r="F15" s="244"/>
      <c r="G15" s="244"/>
      <c r="H15" s="244"/>
      <c r="I15" s="244"/>
      <c r="J15" s="245"/>
      <c r="K15" s="227" t="s">
        <v>146</v>
      </c>
    </row>
    <row r="16" spans="1:13" customFormat="1" ht="15" customHeight="1" x14ac:dyDescent="0.25">
      <c r="A16" s="204" t="s">
        <v>14</v>
      </c>
      <c r="B16" s="531" t="s">
        <v>123</v>
      </c>
      <c r="C16" s="532"/>
      <c r="D16" s="532"/>
      <c r="E16" s="532"/>
      <c r="F16" s="532"/>
      <c r="G16" s="532"/>
      <c r="H16" s="532"/>
      <c r="I16" s="532"/>
      <c r="J16" s="533"/>
      <c r="K16" s="238"/>
    </row>
    <row r="17" spans="1:11" customFormat="1" x14ac:dyDescent="0.25">
      <c r="A17" s="205">
        <v>1</v>
      </c>
      <c r="B17" s="594" t="s">
        <v>276</v>
      </c>
      <c r="C17" s="595"/>
      <c r="D17" s="595"/>
      <c r="E17" s="595"/>
      <c r="F17" s="595"/>
      <c r="G17" s="595"/>
      <c r="H17" s="595"/>
      <c r="I17" s="595"/>
      <c r="J17" s="596"/>
      <c r="K17" s="237"/>
    </row>
    <row r="18" spans="1:11" customFormat="1" x14ac:dyDescent="0.25">
      <c r="A18" s="205">
        <v>2</v>
      </c>
      <c r="B18" s="594" t="s">
        <v>277</v>
      </c>
      <c r="C18" s="595"/>
      <c r="D18" s="595"/>
      <c r="E18" s="595"/>
      <c r="F18" s="595"/>
      <c r="G18" s="595"/>
      <c r="H18" s="595"/>
      <c r="I18" s="595"/>
      <c r="J18" s="596"/>
      <c r="K18" s="237"/>
    </row>
    <row r="19" spans="1:11" customFormat="1" x14ac:dyDescent="0.25">
      <c r="A19" s="205">
        <v>3</v>
      </c>
      <c r="B19" s="524"/>
      <c r="C19" s="524"/>
      <c r="D19" s="524"/>
      <c r="E19" s="524"/>
      <c r="F19" s="524"/>
      <c r="G19" s="524"/>
      <c r="H19" s="524"/>
      <c r="I19" s="524"/>
      <c r="J19" s="524"/>
      <c r="K19" s="237"/>
    </row>
    <row r="20" spans="1:11" customFormat="1" x14ac:dyDescent="0.25">
      <c r="A20" s="174"/>
      <c r="B20" s="6"/>
    </row>
    <row r="21" spans="1:11" customFormat="1" x14ac:dyDescent="0.25">
      <c r="A21" s="227"/>
      <c r="B21" s="228" t="s">
        <v>100</v>
      </c>
      <c r="E21" s="243"/>
      <c r="F21" s="244"/>
      <c r="G21" s="244"/>
      <c r="H21" s="244"/>
      <c r="I21" s="244"/>
      <c r="J21" s="245"/>
      <c r="K21" s="227" t="s">
        <v>146</v>
      </c>
    </row>
    <row r="22" spans="1:11" customFormat="1" ht="15" customHeight="1" x14ac:dyDescent="0.25">
      <c r="A22" s="204" t="s">
        <v>14</v>
      </c>
      <c r="B22" s="531" t="s">
        <v>123</v>
      </c>
      <c r="C22" s="532"/>
      <c r="D22" s="532"/>
      <c r="E22" s="532"/>
      <c r="F22" s="532"/>
      <c r="G22" s="532"/>
      <c r="H22" s="532"/>
      <c r="I22" s="532"/>
      <c r="J22" s="533"/>
      <c r="K22" s="238"/>
    </row>
    <row r="23" spans="1:11" s="235" customFormat="1" x14ac:dyDescent="0.25">
      <c r="A23" s="234">
        <v>1</v>
      </c>
      <c r="B23" s="594" t="s">
        <v>276</v>
      </c>
      <c r="C23" s="595"/>
      <c r="D23" s="595"/>
      <c r="E23" s="595"/>
      <c r="F23" s="595"/>
      <c r="G23" s="595"/>
      <c r="H23" s="595"/>
      <c r="I23" s="595"/>
      <c r="J23" s="596"/>
      <c r="K23" s="237"/>
    </row>
    <row r="24" spans="1:11" s="235" customFormat="1" x14ac:dyDescent="0.25">
      <c r="A24" s="234">
        <v>2</v>
      </c>
      <c r="B24" s="594" t="s">
        <v>278</v>
      </c>
      <c r="C24" s="595"/>
      <c r="D24" s="595"/>
      <c r="E24" s="595"/>
      <c r="F24" s="595"/>
      <c r="G24" s="595"/>
      <c r="H24" s="595"/>
      <c r="I24" s="595"/>
      <c r="J24" s="596"/>
      <c r="K24" s="237"/>
    </row>
    <row r="25" spans="1:11" customFormat="1" x14ac:dyDescent="0.25">
      <c r="A25" s="205">
        <v>3</v>
      </c>
      <c r="B25" s="590"/>
      <c r="C25" s="529"/>
      <c r="D25" s="529"/>
      <c r="E25" s="529"/>
      <c r="F25" s="529"/>
      <c r="G25" s="529"/>
      <c r="H25" s="529"/>
      <c r="I25" s="529"/>
      <c r="J25" s="530"/>
      <c r="K25" s="237"/>
    </row>
    <row r="26" spans="1:11" customFormat="1" x14ac:dyDescent="0.25">
      <c r="A26" s="174"/>
      <c r="B26" s="6"/>
    </row>
    <row r="27" spans="1:11" customFormat="1" x14ac:dyDescent="0.25">
      <c r="A27" s="174"/>
      <c r="B27" s="6"/>
    </row>
    <row r="28" spans="1:11" customFormat="1" x14ac:dyDescent="0.25">
      <c r="A28" s="229"/>
      <c r="B28" s="230" t="s">
        <v>102</v>
      </c>
    </row>
    <row r="29" spans="1:11" customFormat="1" x14ac:dyDescent="0.25">
      <c r="A29" s="207">
        <v>1</v>
      </c>
      <c r="B29" s="231" t="s">
        <v>103</v>
      </c>
    </row>
    <row r="30" spans="1:11" customFormat="1" x14ac:dyDescent="0.25">
      <c r="A30" s="207">
        <v>2</v>
      </c>
      <c r="B30" s="231" t="s">
        <v>104</v>
      </c>
    </row>
    <row r="31" spans="1:11" customFormat="1" x14ac:dyDescent="0.25">
      <c r="A31" s="207">
        <v>3</v>
      </c>
      <c r="B31" s="231" t="s">
        <v>105</v>
      </c>
    </row>
    <row r="32" spans="1:11" customFormat="1" x14ac:dyDescent="0.25">
      <c r="A32" s="207">
        <v>4</v>
      </c>
      <c r="B32" s="231" t="s">
        <v>74</v>
      </c>
    </row>
    <row r="33" spans="1:2" customFormat="1" x14ac:dyDescent="0.25">
      <c r="A33" s="207">
        <v>5</v>
      </c>
      <c r="B33" s="231" t="s">
        <v>106</v>
      </c>
    </row>
  </sheetData>
  <mergeCells count="12">
    <mergeCell ref="B25:J25"/>
    <mergeCell ref="B17:J17"/>
    <mergeCell ref="B18:J18"/>
    <mergeCell ref="B19:J19"/>
    <mergeCell ref="B22:J22"/>
    <mergeCell ref="B23:J23"/>
    <mergeCell ref="B24:J24"/>
    <mergeCell ref="G2:H2"/>
    <mergeCell ref="C2:D2"/>
    <mergeCell ref="E2:F2"/>
    <mergeCell ref="I2:J2"/>
    <mergeCell ref="B16:J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1321-3198-449A-86CD-4D933DFD2B8F}">
  <sheetPr>
    <tabColor rgb="FFFFC000"/>
  </sheetPr>
  <dimension ref="A1:M32"/>
  <sheetViews>
    <sheetView topLeftCell="A3" zoomScaleNormal="100" workbookViewId="0">
      <selection activeCell="K26" sqref="K26"/>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153</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v>2100</v>
      </c>
      <c r="D4" s="182"/>
      <c r="E4" s="181"/>
      <c r="F4" s="182"/>
      <c r="G4" s="181"/>
      <c r="H4" s="182"/>
      <c r="I4" s="181">
        <v>500</v>
      </c>
      <c r="J4" s="182"/>
      <c r="K4" s="183"/>
    </row>
    <row r="5" spans="1:13" ht="30" x14ac:dyDescent="0.25">
      <c r="A5" s="200">
        <v>42060</v>
      </c>
      <c r="B5" s="50" t="s">
        <v>135</v>
      </c>
      <c r="C5" s="221">
        <v>4000</v>
      </c>
      <c r="D5" s="222">
        <v>3200</v>
      </c>
      <c r="E5" s="181"/>
      <c r="F5" s="182"/>
      <c r="G5" s="181"/>
      <c r="H5" s="182"/>
      <c r="I5" s="181"/>
      <c r="J5" s="182"/>
      <c r="K5" s="183"/>
    </row>
    <row r="6" spans="1:13" ht="30" x14ac:dyDescent="0.25">
      <c r="A6" s="200">
        <v>80100</v>
      </c>
      <c r="B6" s="50" t="s">
        <v>136</v>
      </c>
      <c r="C6" s="181"/>
      <c r="D6" s="182"/>
      <c r="E6" s="181"/>
      <c r="F6" s="182"/>
      <c r="G6" s="181"/>
      <c r="H6" s="182"/>
      <c r="I6" s="181"/>
      <c r="J6" s="182"/>
      <c r="K6" s="183"/>
    </row>
    <row r="7" spans="1:13" x14ac:dyDescent="0.25">
      <c r="A7" s="200">
        <v>80100</v>
      </c>
      <c r="B7" s="50" t="s">
        <v>108</v>
      </c>
      <c r="C7" s="221">
        <v>4000</v>
      </c>
      <c r="D7" s="222">
        <v>3200</v>
      </c>
      <c r="E7" s="181"/>
      <c r="F7" s="182"/>
      <c r="G7" s="181"/>
      <c r="H7" s="182"/>
      <c r="I7" s="181"/>
      <c r="J7" s="182"/>
      <c r="K7" s="183"/>
    </row>
    <row r="8" spans="1:13" x14ac:dyDescent="0.25">
      <c r="A8" s="200">
        <v>42000</v>
      </c>
      <c r="B8" s="50" t="s">
        <v>4</v>
      </c>
      <c r="C8" s="221">
        <v>550</v>
      </c>
      <c r="D8" s="222"/>
      <c r="E8" s="181"/>
      <c r="F8" s="182"/>
      <c r="G8" s="181"/>
      <c r="H8" s="182"/>
      <c r="I8" s="181"/>
      <c r="J8" s="182"/>
      <c r="K8" s="183"/>
    </row>
    <row r="9" spans="1:13" x14ac:dyDescent="0.25">
      <c r="A9" s="200">
        <v>42040</v>
      </c>
      <c r="B9" s="50" t="s">
        <v>131</v>
      </c>
      <c r="C9" s="221">
        <v>450</v>
      </c>
      <c r="D9" s="222"/>
      <c r="E9" s="181"/>
      <c r="F9" s="182"/>
      <c r="G9" s="181"/>
      <c r="H9" s="182"/>
      <c r="I9" s="181"/>
      <c r="J9" s="182"/>
      <c r="K9" s="183"/>
    </row>
    <row r="10" spans="1:13" x14ac:dyDescent="0.25">
      <c r="A10" s="201">
        <v>42030</v>
      </c>
      <c r="B10" s="171" t="s">
        <v>41</v>
      </c>
      <c r="C10" s="221"/>
      <c r="D10" s="222"/>
      <c r="E10" s="185"/>
      <c r="F10" s="186"/>
      <c r="G10" s="185"/>
      <c r="H10" s="186"/>
      <c r="I10" s="181">
        <v>2000</v>
      </c>
      <c r="J10" s="182"/>
      <c r="K10" s="183"/>
      <c r="L10" s="143"/>
      <c r="M10" s="143"/>
    </row>
    <row r="11" spans="1:13" ht="15.75" thickBot="1" x14ac:dyDescent="0.3">
      <c r="A11" s="201"/>
      <c r="B11" s="171" t="s">
        <v>107</v>
      </c>
      <c r="C11" s="223"/>
      <c r="D11" s="224"/>
      <c r="E11" s="185"/>
      <c r="F11" s="186"/>
      <c r="G11" s="185"/>
      <c r="H11" s="186"/>
      <c r="I11" s="185">
        <v>1000</v>
      </c>
      <c r="J11" s="186"/>
      <c r="K11" s="183"/>
      <c r="L11" s="143"/>
      <c r="M11" s="143"/>
    </row>
    <row r="12" spans="1:13" ht="15.75" thickBot="1" x14ac:dyDescent="0.3">
      <c r="C12" s="32">
        <f>SUM(C7:C11)</f>
        <v>5000</v>
      </c>
      <c r="D12" s="33">
        <f>SUM(D7:D11)</f>
        <v>3200</v>
      </c>
      <c r="E12" s="247">
        <f>SUM(E4:E11)</f>
        <v>0</v>
      </c>
      <c r="F12" s="247">
        <f t="shared" ref="F12:J12" si="0">SUM(F4:F11)</f>
        <v>0</v>
      </c>
      <c r="G12" s="247">
        <f t="shared" si="0"/>
        <v>0</v>
      </c>
      <c r="H12" s="247">
        <f t="shared" si="0"/>
        <v>0</v>
      </c>
      <c r="I12" s="247">
        <f t="shared" si="0"/>
        <v>3500</v>
      </c>
      <c r="J12" s="247">
        <f t="shared" si="0"/>
        <v>0</v>
      </c>
      <c r="K12" s="192"/>
    </row>
    <row r="14" spans="1:13" customFormat="1" x14ac:dyDescent="0.25">
      <c r="A14" s="305"/>
      <c r="B14" s="597" t="s">
        <v>160</v>
      </c>
      <c r="C14" s="598"/>
      <c r="D14" s="598"/>
      <c r="E14" s="598"/>
      <c r="F14" s="598"/>
      <c r="G14" s="598"/>
      <c r="H14" s="598"/>
      <c r="I14" s="598"/>
      <c r="J14" s="599"/>
      <c r="K14" s="305" t="s">
        <v>146</v>
      </c>
    </row>
    <row r="15" spans="1:13" customFormat="1" x14ac:dyDescent="0.25">
      <c r="A15" s="204" t="s">
        <v>7</v>
      </c>
      <c r="B15" s="531"/>
      <c r="C15" s="532"/>
      <c r="D15" s="532"/>
      <c r="E15" s="532"/>
      <c r="F15" s="532"/>
      <c r="G15" s="532"/>
      <c r="H15" s="532"/>
      <c r="I15" s="532"/>
      <c r="J15" s="533"/>
      <c r="K15" s="238"/>
    </row>
    <row r="16" spans="1:13" customFormat="1" x14ac:dyDescent="0.25">
      <c r="A16" s="205">
        <v>1</v>
      </c>
      <c r="B16" s="524" t="s">
        <v>282</v>
      </c>
      <c r="C16" s="524"/>
      <c r="D16" s="524"/>
      <c r="E16" s="524"/>
      <c r="F16" s="524"/>
      <c r="G16" s="524"/>
      <c r="H16" s="524"/>
      <c r="I16" s="524"/>
      <c r="J16" s="524"/>
      <c r="K16" s="237"/>
    </row>
    <row r="17" spans="1:11" customFormat="1" x14ac:dyDescent="0.25">
      <c r="A17" s="205">
        <v>2</v>
      </c>
      <c r="B17" s="524" t="s">
        <v>283</v>
      </c>
      <c r="C17" s="524"/>
      <c r="D17" s="524"/>
      <c r="E17" s="524"/>
      <c r="F17" s="524"/>
      <c r="G17" s="524"/>
      <c r="H17" s="524"/>
      <c r="I17" s="524"/>
      <c r="J17" s="524"/>
      <c r="K17" s="237"/>
    </row>
    <row r="18" spans="1:11" customFormat="1" x14ac:dyDescent="0.25">
      <c r="A18" s="205">
        <v>3</v>
      </c>
      <c r="B18" s="524" t="s">
        <v>284</v>
      </c>
      <c r="C18" s="524"/>
      <c r="D18" s="524"/>
      <c r="E18" s="524"/>
      <c r="F18" s="524"/>
      <c r="G18" s="524"/>
      <c r="H18" s="524"/>
      <c r="I18" s="524"/>
      <c r="J18" s="524"/>
      <c r="K18" s="237"/>
    </row>
    <row r="19" spans="1:11" customFormat="1" x14ac:dyDescent="0.25">
      <c r="A19" s="174"/>
      <c r="B19" s="6"/>
    </row>
    <row r="20" spans="1:11" customFormat="1" x14ac:dyDescent="0.25">
      <c r="A20" s="305"/>
      <c r="B20" s="597" t="s">
        <v>100</v>
      </c>
      <c r="C20" s="598"/>
      <c r="D20" s="598"/>
      <c r="E20" s="598"/>
      <c r="F20" s="598"/>
      <c r="G20" s="598"/>
      <c r="H20" s="598"/>
      <c r="I20" s="598"/>
      <c r="J20" s="599"/>
      <c r="K20" s="305" t="s">
        <v>146</v>
      </c>
    </row>
    <row r="21" spans="1:11" customFormat="1" ht="15" customHeight="1" x14ac:dyDescent="0.25">
      <c r="A21" s="204" t="s">
        <v>7</v>
      </c>
      <c r="B21" s="531"/>
      <c r="C21" s="532"/>
      <c r="D21" s="532"/>
      <c r="E21" s="532"/>
      <c r="F21" s="532"/>
      <c r="G21" s="532"/>
      <c r="H21" s="532"/>
      <c r="I21" s="532"/>
      <c r="J21" s="533"/>
      <c r="K21" s="238"/>
    </row>
    <row r="22" spans="1:11" customFormat="1" x14ac:dyDescent="0.25">
      <c r="A22" s="205">
        <v>1</v>
      </c>
      <c r="B22" s="524"/>
      <c r="C22" s="524"/>
      <c r="D22" s="524"/>
      <c r="E22" s="524"/>
      <c r="F22" s="524"/>
      <c r="G22" s="524"/>
      <c r="H22" s="524"/>
      <c r="I22" s="524"/>
      <c r="J22" s="524"/>
      <c r="K22" s="237"/>
    </row>
    <row r="23" spans="1:11" customFormat="1" x14ac:dyDescent="0.25">
      <c r="A23" s="205">
        <v>2</v>
      </c>
      <c r="B23" s="524"/>
      <c r="C23" s="524"/>
      <c r="D23" s="524"/>
      <c r="E23" s="524"/>
      <c r="F23" s="524"/>
      <c r="G23" s="524"/>
      <c r="H23" s="524"/>
      <c r="I23" s="524"/>
      <c r="J23" s="524"/>
      <c r="K23" s="237"/>
    </row>
    <row r="24" spans="1:11" customFormat="1" x14ac:dyDescent="0.25">
      <c r="A24" s="205">
        <v>3</v>
      </c>
      <c r="B24" s="524"/>
      <c r="C24" s="524"/>
      <c r="D24" s="524"/>
      <c r="E24" s="524"/>
      <c r="F24" s="524"/>
      <c r="G24" s="524"/>
      <c r="H24" s="524"/>
      <c r="I24" s="524"/>
      <c r="J24" s="524"/>
      <c r="K24" s="237"/>
    </row>
    <row r="25" spans="1:11" customFormat="1" x14ac:dyDescent="0.25">
      <c r="A25" s="174"/>
      <c r="B25" s="6"/>
    </row>
    <row r="26" spans="1:11" customFormat="1" x14ac:dyDescent="0.25">
      <c r="A26" s="174"/>
      <c r="B26" s="6"/>
    </row>
    <row r="27" spans="1:11" customFormat="1" x14ac:dyDescent="0.25">
      <c r="A27" s="229"/>
      <c r="B27" s="230" t="s">
        <v>102</v>
      </c>
    </row>
    <row r="28" spans="1:11" customFormat="1" x14ac:dyDescent="0.25">
      <c r="A28" s="207">
        <v>1</v>
      </c>
      <c r="B28" s="231" t="s">
        <v>103</v>
      </c>
    </row>
    <row r="29" spans="1:11" customFormat="1" x14ac:dyDescent="0.25">
      <c r="A29" s="207">
        <v>2</v>
      </c>
      <c r="B29" s="231" t="s">
        <v>104</v>
      </c>
    </row>
    <row r="30" spans="1:11" customFormat="1" x14ac:dyDescent="0.25">
      <c r="A30" s="207">
        <v>3</v>
      </c>
      <c r="B30" s="231" t="s">
        <v>105</v>
      </c>
    </row>
    <row r="31" spans="1:11" customFormat="1" x14ac:dyDescent="0.25">
      <c r="A31" s="207">
        <v>4</v>
      </c>
      <c r="B31" s="231" t="s">
        <v>74</v>
      </c>
    </row>
    <row r="32" spans="1:11" customFormat="1" x14ac:dyDescent="0.25">
      <c r="A32" s="207">
        <v>5</v>
      </c>
      <c r="B32" s="231" t="s">
        <v>106</v>
      </c>
    </row>
  </sheetData>
  <mergeCells count="14">
    <mergeCell ref="B24:J24"/>
    <mergeCell ref="C2:D2"/>
    <mergeCell ref="E2:F2"/>
    <mergeCell ref="G2:H2"/>
    <mergeCell ref="I2:J2"/>
    <mergeCell ref="B15:J15"/>
    <mergeCell ref="B16:J16"/>
    <mergeCell ref="B17:J17"/>
    <mergeCell ref="B18:J18"/>
    <mergeCell ref="B21:J21"/>
    <mergeCell ref="B22:J22"/>
    <mergeCell ref="B23:J23"/>
    <mergeCell ref="B20:J20"/>
    <mergeCell ref="B14:J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B0DEB-3714-45E5-A798-1F6ADD1CBA4C}">
  <sheetPr>
    <tabColor rgb="FF00B050"/>
  </sheetPr>
  <dimension ref="A1:K36"/>
  <sheetViews>
    <sheetView zoomScale="85" zoomScaleNormal="85" workbookViewId="0">
      <selection activeCell="E16" sqref="E16"/>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1" ht="15.75" thickBot="1" x14ac:dyDescent="0.3"/>
    <row r="2" spans="1:11" s="10" customFormat="1" ht="29.45" customHeight="1" thickBot="1" x14ac:dyDescent="0.3">
      <c r="A2" s="198"/>
      <c r="B2" s="175" t="s">
        <v>38</v>
      </c>
      <c r="C2" s="513" t="s">
        <v>115</v>
      </c>
      <c r="D2" s="514"/>
      <c r="E2" s="515" t="s">
        <v>162</v>
      </c>
      <c r="F2" s="514"/>
      <c r="G2" s="516" t="s">
        <v>161</v>
      </c>
      <c r="H2" s="517"/>
      <c r="I2" s="515" t="s">
        <v>225</v>
      </c>
      <c r="J2" s="514"/>
      <c r="K2" s="3" t="s">
        <v>99</v>
      </c>
    </row>
    <row r="3" spans="1:11" ht="30" x14ac:dyDescent="0.25">
      <c r="A3" s="199" t="s">
        <v>23</v>
      </c>
      <c r="B3" s="145"/>
      <c r="C3" s="215" t="s">
        <v>24</v>
      </c>
      <c r="D3" s="216" t="s">
        <v>0</v>
      </c>
      <c r="E3" s="176" t="s">
        <v>24</v>
      </c>
      <c r="F3" s="177" t="s">
        <v>0</v>
      </c>
      <c r="G3" s="178" t="s">
        <v>24</v>
      </c>
      <c r="H3" s="179" t="s">
        <v>0</v>
      </c>
      <c r="I3" s="176" t="s">
        <v>24</v>
      </c>
      <c r="J3" s="177" t="s">
        <v>0</v>
      </c>
      <c r="K3" s="180"/>
    </row>
    <row r="4" spans="1:11" x14ac:dyDescent="0.25">
      <c r="A4" s="200">
        <v>42000</v>
      </c>
      <c r="B4" s="50" t="s">
        <v>134</v>
      </c>
      <c r="C4" s="181">
        <v>500</v>
      </c>
      <c r="D4" s="182"/>
      <c r="E4" s="251">
        <v>3500</v>
      </c>
      <c r="F4" s="346"/>
      <c r="G4" s="181">
        <v>0</v>
      </c>
      <c r="H4" s="182"/>
      <c r="I4" s="232"/>
      <c r="J4" s="349"/>
      <c r="K4" s="183"/>
    </row>
    <row r="5" spans="1:11" ht="30" x14ac:dyDescent="0.25">
      <c r="A5" s="200">
        <v>42060</v>
      </c>
      <c r="B5" s="50" t="s">
        <v>135</v>
      </c>
      <c r="C5" s="181"/>
      <c r="D5" s="182"/>
      <c r="E5" s="221"/>
      <c r="F5" s="346"/>
      <c r="G5" s="181"/>
      <c r="H5" s="182"/>
      <c r="I5" s="181"/>
      <c r="J5" s="349"/>
      <c r="K5" s="183"/>
    </row>
    <row r="6" spans="1:11" ht="30" x14ac:dyDescent="0.25">
      <c r="A6" s="200">
        <v>80100</v>
      </c>
      <c r="B6" s="50" t="s">
        <v>136</v>
      </c>
      <c r="C6" s="181"/>
      <c r="D6" s="182"/>
      <c r="E6" s="221"/>
      <c r="F6" s="346"/>
      <c r="G6" s="181"/>
      <c r="H6" s="182"/>
      <c r="I6" s="181"/>
      <c r="J6" s="349"/>
      <c r="K6" s="183"/>
    </row>
    <row r="7" spans="1:11" x14ac:dyDescent="0.25">
      <c r="A7" s="200">
        <v>42010</v>
      </c>
      <c r="B7" s="50" t="s">
        <v>5</v>
      </c>
      <c r="C7" s="217"/>
      <c r="D7" s="53"/>
      <c r="E7" s="251">
        <v>4500</v>
      </c>
      <c r="F7" s="346"/>
      <c r="G7" s="181">
        <v>1900</v>
      </c>
      <c r="H7" s="182"/>
      <c r="I7" s="181">
        <f>[1]Rekenblad!C18</f>
        <v>6000</v>
      </c>
      <c r="J7" s="182"/>
      <c r="K7" s="183"/>
    </row>
    <row r="8" spans="1:11" x14ac:dyDescent="0.25">
      <c r="A8" s="200">
        <v>42040</v>
      </c>
      <c r="B8" s="50" t="s">
        <v>131</v>
      </c>
      <c r="C8" s="217"/>
      <c r="D8" s="53"/>
      <c r="E8" s="251">
        <v>500</v>
      </c>
      <c r="F8" s="346"/>
      <c r="G8" s="181">
        <v>1133</v>
      </c>
      <c r="H8" s="182"/>
      <c r="I8" s="181">
        <f>[1]Rekenblad!C19</f>
        <v>1180</v>
      </c>
      <c r="J8" s="182"/>
      <c r="K8" s="183"/>
    </row>
    <row r="9" spans="1:11" s="143" customFormat="1" x14ac:dyDescent="0.25">
      <c r="A9" s="201">
        <v>40640</v>
      </c>
      <c r="B9" s="171" t="s">
        <v>1</v>
      </c>
      <c r="C9" s="217"/>
      <c r="D9" s="53"/>
      <c r="E9" s="251">
        <v>15525</v>
      </c>
      <c r="F9" s="346"/>
      <c r="G9" s="181">
        <v>16276</v>
      </c>
      <c r="H9" s="182"/>
      <c r="I9" s="181">
        <f>[1]Rekenblad!C20</f>
        <v>18104.625</v>
      </c>
      <c r="J9" s="182"/>
      <c r="K9" s="183"/>
    </row>
    <row r="10" spans="1:11" x14ac:dyDescent="0.25">
      <c r="A10" s="202">
        <v>80210</v>
      </c>
      <c r="B10" s="171" t="s">
        <v>39</v>
      </c>
      <c r="C10" s="217"/>
      <c r="D10" s="218"/>
      <c r="E10" s="251">
        <v>7895</v>
      </c>
      <c r="F10" s="352">
        <v>54000</v>
      </c>
      <c r="G10" s="181"/>
      <c r="H10" s="182">
        <v>50000</v>
      </c>
      <c r="I10" s="181"/>
      <c r="J10" s="182">
        <f>[1]Rekenblad!D21</f>
        <v>66000</v>
      </c>
      <c r="K10" s="183"/>
    </row>
    <row r="11" spans="1:11" s="143" customFormat="1" x14ac:dyDescent="0.25">
      <c r="A11" s="201">
        <v>42030</v>
      </c>
      <c r="B11" s="171" t="s">
        <v>40</v>
      </c>
      <c r="C11" s="217"/>
      <c r="D11" s="53"/>
      <c r="E11" s="251">
        <v>26000</v>
      </c>
      <c r="F11" s="352"/>
      <c r="G11" s="181">
        <v>17290</v>
      </c>
      <c r="H11" s="182"/>
      <c r="I11" s="181">
        <f>[1]Rekenblad!C22</f>
        <v>22687.5</v>
      </c>
      <c r="J11" s="182"/>
      <c r="K11" s="183"/>
    </row>
    <row r="12" spans="1:11" s="143" customFormat="1" x14ac:dyDescent="0.25">
      <c r="A12" s="201">
        <v>40100</v>
      </c>
      <c r="B12" s="171" t="s">
        <v>239</v>
      </c>
      <c r="C12" s="217"/>
      <c r="D12" s="53"/>
      <c r="E12" s="356"/>
      <c r="F12" s="346"/>
      <c r="G12" s="350">
        <v>3177</v>
      </c>
      <c r="H12" s="182"/>
      <c r="I12" s="181">
        <v>8058</v>
      </c>
      <c r="J12" s="182"/>
      <c r="K12" s="183"/>
    </row>
    <row r="13" spans="1:11" x14ac:dyDescent="0.25">
      <c r="A13" s="201">
        <v>42030</v>
      </c>
      <c r="B13" s="171" t="s">
        <v>41</v>
      </c>
      <c r="C13" s="217"/>
      <c r="D13" s="53"/>
      <c r="E13" s="251">
        <v>9200</v>
      </c>
      <c r="F13" s="346"/>
      <c r="G13" s="181">
        <v>3918</v>
      </c>
      <c r="H13" s="182"/>
      <c r="I13" s="181">
        <f>[1]Rekenblad!C24</f>
        <v>9528.75</v>
      </c>
      <c r="J13" s="182"/>
      <c r="K13" s="183"/>
    </row>
    <row r="14" spans="1:11" ht="15.75" thickBot="1" x14ac:dyDescent="0.3">
      <c r="A14" s="201"/>
      <c r="B14" s="184" t="s">
        <v>107</v>
      </c>
      <c r="C14" s="184"/>
      <c r="D14" s="171"/>
      <c r="E14" s="351"/>
      <c r="F14" s="346"/>
      <c r="G14" s="185"/>
      <c r="H14" s="186"/>
      <c r="I14" s="185"/>
      <c r="J14" s="186"/>
      <c r="K14" s="187"/>
    </row>
    <row r="15" spans="1:11" ht="15.75" thickBot="1" x14ac:dyDescent="0.3">
      <c r="C15" s="219">
        <f>SUM(C7:C13)</f>
        <v>0</v>
      </c>
      <c r="D15" s="220">
        <f>SUM(D7:D13)</f>
        <v>0</v>
      </c>
      <c r="E15" s="188">
        <f>SUM(E4:E13)</f>
        <v>67120</v>
      </c>
      <c r="F15" s="188">
        <f>SUM(F4:F14)</f>
        <v>54000</v>
      </c>
      <c r="G15" s="188">
        <f>SUM(G4:G14)</f>
        <v>43694</v>
      </c>
      <c r="H15" s="188">
        <f>SUM(H4:H14)</f>
        <v>50000</v>
      </c>
      <c r="I15" s="188">
        <f>SUM(I4:I14)</f>
        <v>65558.875</v>
      </c>
      <c r="J15" s="188">
        <f>SUM(J4:J14)</f>
        <v>66000</v>
      </c>
      <c r="K15" s="192"/>
    </row>
    <row r="16" spans="1:11" x14ac:dyDescent="0.25">
      <c r="C16" s="58"/>
      <c r="D16" s="58"/>
      <c r="E16" s="265"/>
      <c r="F16" s="265"/>
      <c r="G16" s="265"/>
      <c r="H16" s="265"/>
      <c r="I16" s="265"/>
      <c r="J16" s="265"/>
      <c r="K16" s="265"/>
    </row>
    <row r="17" spans="1:11" x14ac:dyDescent="0.25">
      <c r="C17" s="58"/>
      <c r="D17" s="58"/>
      <c r="E17" s="265"/>
      <c r="F17" s="265"/>
      <c r="G17" s="265"/>
      <c r="H17" s="265"/>
      <c r="I17" s="265"/>
      <c r="J17" s="265"/>
      <c r="K17" s="265"/>
    </row>
    <row r="18" spans="1:11" x14ac:dyDescent="0.25">
      <c r="A18" s="236"/>
      <c r="B18" s="143"/>
    </row>
    <row r="20" spans="1:11" s="4" customFormat="1" ht="18.75" x14ac:dyDescent="0.3">
      <c r="A20" s="275"/>
      <c r="B20" s="518" t="s">
        <v>160</v>
      </c>
      <c r="C20" s="519"/>
      <c r="D20" s="519"/>
      <c r="E20" s="519"/>
      <c r="F20" s="519"/>
      <c r="G20" s="519"/>
      <c r="H20" s="519"/>
      <c r="I20" s="519"/>
      <c r="J20" s="520"/>
    </row>
    <row r="21" spans="1:11" customFormat="1" x14ac:dyDescent="0.25">
      <c r="A21" s="204" t="s">
        <v>8</v>
      </c>
      <c r="B21" s="512" t="s">
        <v>101</v>
      </c>
      <c r="C21" s="512"/>
      <c r="D21" s="512"/>
      <c r="E21" s="512"/>
      <c r="F21" s="512"/>
      <c r="G21" s="512"/>
      <c r="H21" s="512"/>
      <c r="I21" s="512"/>
      <c r="J21" s="512"/>
    </row>
    <row r="22" spans="1:11" customFormat="1" x14ac:dyDescent="0.25">
      <c r="A22" s="205"/>
      <c r="B22" s="524"/>
      <c r="C22" s="524"/>
      <c r="D22" s="524"/>
      <c r="E22" s="524"/>
      <c r="F22" s="524"/>
      <c r="G22" s="524"/>
      <c r="H22" s="524"/>
      <c r="I22" s="524"/>
      <c r="J22" s="524"/>
    </row>
    <row r="23" spans="1:11" customFormat="1" x14ac:dyDescent="0.25">
      <c r="A23" s="205"/>
      <c r="B23" s="524"/>
      <c r="C23" s="524"/>
      <c r="D23" s="524"/>
      <c r="E23" s="524"/>
      <c r="F23" s="524"/>
      <c r="G23" s="524"/>
      <c r="H23" s="524"/>
      <c r="I23" s="524"/>
      <c r="J23" s="524"/>
    </row>
    <row r="24" spans="1:11" customFormat="1" x14ac:dyDescent="0.25">
      <c r="A24" s="205"/>
      <c r="B24" s="524"/>
      <c r="C24" s="524"/>
      <c r="D24" s="524"/>
      <c r="E24" s="524"/>
      <c r="F24" s="524"/>
      <c r="G24" s="524"/>
      <c r="H24" s="524"/>
      <c r="I24" s="524"/>
      <c r="J24" s="524"/>
    </row>
    <row r="25" spans="1:11" customFormat="1" x14ac:dyDescent="0.25">
      <c r="A25" s="259"/>
      <c r="B25" s="194"/>
      <c r="C25" s="194"/>
      <c r="D25" s="194"/>
      <c r="E25" s="194"/>
      <c r="F25" s="194"/>
      <c r="G25" s="194"/>
      <c r="H25" s="194"/>
      <c r="I25" s="194"/>
      <c r="J25" s="194"/>
    </row>
    <row r="26" spans="1:11" customFormat="1" ht="18.75" x14ac:dyDescent="0.3">
      <c r="A26" s="272"/>
      <c r="B26" s="525" t="s">
        <v>100</v>
      </c>
      <c r="C26" s="526"/>
      <c r="D26" s="526"/>
      <c r="E26" s="526"/>
      <c r="F26" s="526"/>
      <c r="G26" s="526"/>
      <c r="H26" s="526"/>
      <c r="I26" s="526"/>
      <c r="J26" s="527"/>
    </row>
    <row r="27" spans="1:11" customFormat="1" ht="30" customHeight="1" x14ac:dyDescent="0.25">
      <c r="A27" s="273" t="s">
        <v>8</v>
      </c>
      <c r="B27" s="528" t="s">
        <v>101</v>
      </c>
      <c r="C27" s="529"/>
      <c r="D27" s="529"/>
      <c r="E27" s="529"/>
      <c r="F27" s="529"/>
      <c r="G27" s="529"/>
      <c r="H27" s="529"/>
      <c r="I27" s="529"/>
      <c r="J27" s="530"/>
    </row>
    <row r="28" spans="1:11" customFormat="1" x14ac:dyDescent="0.25">
      <c r="A28" s="342">
        <v>1</v>
      </c>
      <c r="B28" s="521" t="s">
        <v>170</v>
      </c>
      <c r="C28" s="522"/>
      <c r="D28" s="522"/>
      <c r="E28" s="522"/>
      <c r="F28" s="522"/>
      <c r="G28" s="522"/>
      <c r="H28" s="522"/>
      <c r="I28" s="522"/>
      <c r="J28" s="523"/>
    </row>
    <row r="29" spans="1:11" customFormat="1" x14ac:dyDescent="0.25">
      <c r="A29" s="258">
        <v>2</v>
      </c>
      <c r="B29" s="521" t="s">
        <v>171</v>
      </c>
      <c r="C29" s="522"/>
      <c r="D29" s="522"/>
      <c r="E29" s="522"/>
      <c r="F29" s="522"/>
      <c r="G29" s="522"/>
      <c r="H29" s="522"/>
      <c r="I29" s="522"/>
      <c r="J29" s="523"/>
    </row>
    <row r="30" spans="1:11" customFormat="1" x14ac:dyDescent="0.25">
      <c r="A30" s="197"/>
      <c r="B30" s="6"/>
    </row>
    <row r="31" spans="1:11" customFormat="1" ht="15.75" x14ac:dyDescent="0.25">
      <c r="A31" s="206"/>
      <c r="B31" s="195" t="s">
        <v>102</v>
      </c>
    </row>
    <row r="32" spans="1:11" customFormat="1" x14ac:dyDescent="0.25">
      <c r="A32" s="207">
        <v>1</v>
      </c>
      <c r="B32" s="196" t="s">
        <v>103</v>
      </c>
    </row>
    <row r="33" spans="1:2" customFormat="1" x14ac:dyDescent="0.25">
      <c r="A33" s="207">
        <v>2</v>
      </c>
      <c r="B33" s="196" t="s">
        <v>104</v>
      </c>
    </row>
    <row r="34" spans="1:2" customFormat="1" x14ac:dyDescent="0.25">
      <c r="A34" s="207">
        <v>3</v>
      </c>
      <c r="B34" s="196" t="s">
        <v>105</v>
      </c>
    </row>
    <row r="35" spans="1:2" customFormat="1" x14ac:dyDescent="0.25">
      <c r="A35" s="207">
        <v>4</v>
      </c>
      <c r="B35" s="196" t="s">
        <v>74</v>
      </c>
    </row>
    <row r="36" spans="1:2" x14ac:dyDescent="0.25">
      <c r="A36" s="207">
        <v>5</v>
      </c>
      <c r="B36" s="196" t="s">
        <v>106</v>
      </c>
    </row>
  </sheetData>
  <mergeCells count="13">
    <mergeCell ref="B29:J29"/>
    <mergeCell ref="B22:J22"/>
    <mergeCell ref="B23:J23"/>
    <mergeCell ref="B24:J24"/>
    <mergeCell ref="B26:J26"/>
    <mergeCell ref="B27:J27"/>
    <mergeCell ref="B28:J28"/>
    <mergeCell ref="B21:J21"/>
    <mergeCell ref="C2:D2"/>
    <mergeCell ref="E2:F2"/>
    <mergeCell ref="G2:H2"/>
    <mergeCell ref="I2:J2"/>
    <mergeCell ref="B20:J2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6A20-66AB-4AC0-9A57-8E6FDD53B5EF}">
  <sheetPr>
    <tabColor rgb="FFFFC000"/>
  </sheetPr>
  <dimension ref="A1:M32"/>
  <sheetViews>
    <sheetView zoomScaleNormal="100" workbookViewId="0">
      <selection activeCell="I10" sqref="I10"/>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155</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v>2100</v>
      </c>
      <c r="D4" s="182"/>
      <c r="E4" s="181">
        <v>500</v>
      </c>
      <c r="F4" s="182"/>
      <c r="G4" s="181"/>
      <c r="H4" s="182"/>
      <c r="I4" s="181">
        <v>500</v>
      </c>
      <c r="J4" s="182"/>
      <c r="K4" s="183"/>
    </row>
    <row r="5" spans="1:13" ht="30" x14ac:dyDescent="0.25">
      <c r="A5" s="200">
        <v>42060</v>
      </c>
      <c r="B5" s="50" t="s">
        <v>135</v>
      </c>
      <c r="C5" s="221">
        <v>4000</v>
      </c>
      <c r="D5" s="222">
        <v>3200</v>
      </c>
      <c r="E5" s="181"/>
      <c r="F5" s="182"/>
      <c r="G5" s="181"/>
      <c r="H5" s="182"/>
      <c r="I5" s="181"/>
      <c r="J5" s="182"/>
      <c r="K5" s="183"/>
    </row>
    <row r="6" spans="1:13" ht="30" x14ac:dyDescent="0.25">
      <c r="A6" s="200">
        <v>80100</v>
      </c>
      <c r="B6" s="50" t="s">
        <v>136</v>
      </c>
      <c r="C6" s="181"/>
      <c r="D6" s="182"/>
      <c r="E6" s="181"/>
      <c r="F6" s="182"/>
      <c r="G6" s="181"/>
      <c r="H6" s="182"/>
      <c r="I6" s="181"/>
      <c r="J6" s="182"/>
      <c r="K6" s="183"/>
    </row>
    <row r="7" spans="1:13" x14ac:dyDescent="0.25">
      <c r="A7" s="200">
        <v>80100</v>
      </c>
      <c r="B7" s="50" t="s">
        <v>108</v>
      </c>
      <c r="C7" s="221">
        <v>4000</v>
      </c>
      <c r="D7" s="222">
        <v>3200</v>
      </c>
      <c r="E7" s="181"/>
      <c r="F7" s="182"/>
      <c r="G7" s="181"/>
      <c r="H7" s="182"/>
      <c r="I7" s="181"/>
      <c r="J7" s="182"/>
      <c r="K7" s="183"/>
    </row>
    <row r="8" spans="1:13" x14ac:dyDescent="0.25">
      <c r="A8" s="200">
        <v>42000</v>
      </c>
      <c r="B8" s="50" t="s">
        <v>4</v>
      </c>
      <c r="C8" s="221">
        <v>550</v>
      </c>
      <c r="D8" s="222"/>
      <c r="E8" s="181"/>
      <c r="F8" s="182"/>
      <c r="G8" s="181"/>
      <c r="H8" s="182"/>
      <c r="I8" s="181"/>
      <c r="J8" s="182"/>
      <c r="K8" s="183"/>
    </row>
    <row r="9" spans="1:13" x14ac:dyDescent="0.25">
      <c r="A9" s="200">
        <v>42040</v>
      </c>
      <c r="B9" s="50" t="s">
        <v>131</v>
      </c>
      <c r="C9" s="221">
        <v>450</v>
      </c>
      <c r="D9" s="222"/>
      <c r="E9" s="181">
        <v>500</v>
      </c>
      <c r="F9" s="182"/>
      <c r="G9" s="181"/>
      <c r="H9" s="182"/>
      <c r="I9" s="181">
        <v>500</v>
      </c>
      <c r="J9" s="182"/>
      <c r="K9" s="183"/>
    </row>
    <row r="10" spans="1:13" x14ac:dyDescent="0.25">
      <c r="A10" s="201"/>
      <c r="B10" s="171" t="s">
        <v>107</v>
      </c>
      <c r="C10" s="221"/>
      <c r="D10" s="222"/>
      <c r="E10" s="185"/>
      <c r="F10" s="186"/>
      <c r="G10" s="185"/>
      <c r="H10" s="186"/>
      <c r="I10" s="185"/>
      <c r="J10" s="186"/>
      <c r="K10" s="183"/>
      <c r="L10" s="143"/>
      <c r="M10" s="143"/>
    </row>
    <row r="11" spans="1:13" ht="15.75" thickBot="1" x14ac:dyDescent="0.3">
      <c r="A11" s="201"/>
      <c r="B11" s="171" t="s">
        <v>107</v>
      </c>
      <c r="C11" s="223"/>
      <c r="D11" s="224"/>
      <c r="E11" s="185"/>
      <c r="F11" s="186"/>
      <c r="G11" s="185"/>
      <c r="H11" s="186"/>
      <c r="I11" s="185"/>
      <c r="J11" s="186"/>
      <c r="K11" s="183"/>
      <c r="L11" s="143"/>
      <c r="M11" s="143"/>
    </row>
    <row r="12" spans="1:13" ht="15.75" thickBot="1" x14ac:dyDescent="0.3">
      <c r="C12" s="32">
        <f>SUM(C7:C11)</f>
        <v>5000</v>
      </c>
      <c r="D12" s="33">
        <f>SUM(D7:D11)</f>
        <v>3200</v>
      </c>
      <c r="E12" s="247">
        <f>SUM(E4:E11)</f>
        <v>1000</v>
      </c>
      <c r="F12" s="247">
        <f t="shared" ref="F12:J12" si="0">SUM(F4:F11)</f>
        <v>0</v>
      </c>
      <c r="G12" s="247">
        <f t="shared" si="0"/>
        <v>0</v>
      </c>
      <c r="H12" s="247">
        <f t="shared" si="0"/>
        <v>0</v>
      </c>
      <c r="I12" s="247">
        <f t="shared" si="0"/>
        <v>1000</v>
      </c>
      <c r="J12" s="247">
        <f t="shared" si="0"/>
        <v>0</v>
      </c>
      <c r="K12" s="192"/>
    </row>
    <row r="14" spans="1:13" customFormat="1" x14ac:dyDescent="0.25">
      <c r="A14" s="305"/>
      <c r="B14" s="540" t="s">
        <v>160</v>
      </c>
      <c r="C14" s="540"/>
      <c r="D14" s="540"/>
      <c r="E14" s="540"/>
      <c r="F14" s="540"/>
      <c r="G14" s="540"/>
      <c r="H14" s="540"/>
      <c r="I14" s="540"/>
      <c r="J14" s="540"/>
      <c r="K14" s="305" t="s">
        <v>146</v>
      </c>
    </row>
    <row r="15" spans="1:13" customFormat="1" x14ac:dyDescent="0.25">
      <c r="A15" s="204" t="s">
        <v>6</v>
      </c>
      <c r="B15" s="512" t="s">
        <v>156</v>
      </c>
      <c r="C15" s="512"/>
      <c r="D15" s="512"/>
      <c r="E15" s="512"/>
      <c r="F15" s="512"/>
      <c r="G15" s="512"/>
      <c r="H15" s="512"/>
      <c r="I15" s="512"/>
      <c r="J15" s="512"/>
      <c r="K15" s="238"/>
    </row>
    <row r="16" spans="1:13" customFormat="1" x14ac:dyDescent="0.25">
      <c r="A16" s="205">
        <v>1</v>
      </c>
      <c r="B16" s="524"/>
      <c r="C16" s="524"/>
      <c r="D16" s="524"/>
      <c r="E16" s="524"/>
      <c r="F16" s="524"/>
      <c r="G16" s="524"/>
      <c r="H16" s="524"/>
      <c r="I16" s="524"/>
      <c r="J16" s="524"/>
      <c r="K16" s="237"/>
    </row>
    <row r="17" spans="1:11" customFormat="1" x14ac:dyDescent="0.25">
      <c r="A17" s="205">
        <v>2</v>
      </c>
      <c r="B17" s="524"/>
      <c r="C17" s="524"/>
      <c r="D17" s="524"/>
      <c r="E17" s="524"/>
      <c r="F17" s="524"/>
      <c r="G17" s="524"/>
      <c r="H17" s="524"/>
      <c r="I17" s="524"/>
      <c r="J17" s="524"/>
      <c r="K17" s="237"/>
    </row>
    <row r="18" spans="1:11" customFormat="1" x14ac:dyDescent="0.25">
      <c r="A18" s="205">
        <v>3</v>
      </c>
      <c r="B18" s="524"/>
      <c r="C18" s="524"/>
      <c r="D18" s="524"/>
      <c r="E18" s="524"/>
      <c r="F18" s="524"/>
      <c r="G18" s="524"/>
      <c r="H18" s="524"/>
      <c r="I18" s="524"/>
      <c r="J18" s="524"/>
      <c r="K18" s="237"/>
    </row>
    <row r="19" spans="1:11" customFormat="1" x14ac:dyDescent="0.25">
      <c r="A19" s="174"/>
      <c r="B19" s="6"/>
    </row>
    <row r="20" spans="1:11" customFormat="1" x14ac:dyDescent="0.25">
      <c r="A20" s="305"/>
      <c r="B20" s="540" t="s">
        <v>100</v>
      </c>
      <c r="C20" s="540"/>
      <c r="D20" s="540"/>
      <c r="E20" s="540"/>
      <c r="F20" s="540"/>
      <c r="G20" s="540"/>
      <c r="H20" s="540"/>
      <c r="I20" s="540"/>
      <c r="J20" s="540"/>
      <c r="K20" s="305" t="s">
        <v>146</v>
      </c>
    </row>
    <row r="21" spans="1:11" customFormat="1" ht="15" customHeight="1" x14ac:dyDescent="0.25">
      <c r="A21" s="204" t="s">
        <v>6</v>
      </c>
      <c r="B21" s="512" t="s">
        <v>156</v>
      </c>
      <c r="C21" s="512"/>
      <c r="D21" s="512"/>
      <c r="E21" s="512"/>
      <c r="F21" s="512"/>
      <c r="G21" s="512"/>
      <c r="H21" s="512"/>
      <c r="I21" s="512"/>
      <c r="J21" s="512"/>
      <c r="K21" s="238"/>
    </row>
    <row r="22" spans="1:11" customFormat="1" x14ac:dyDescent="0.25">
      <c r="A22" s="205">
        <v>1</v>
      </c>
      <c r="B22" s="524"/>
      <c r="C22" s="524"/>
      <c r="D22" s="524"/>
      <c r="E22" s="524"/>
      <c r="F22" s="524"/>
      <c r="G22" s="524"/>
      <c r="H22" s="524"/>
      <c r="I22" s="524"/>
      <c r="J22" s="524"/>
      <c r="K22" s="237"/>
    </row>
    <row r="23" spans="1:11" customFormat="1" x14ac:dyDescent="0.25">
      <c r="A23" s="205">
        <v>2</v>
      </c>
      <c r="B23" s="524"/>
      <c r="C23" s="524"/>
      <c r="D23" s="524"/>
      <c r="E23" s="524"/>
      <c r="F23" s="524"/>
      <c r="G23" s="524"/>
      <c r="H23" s="524"/>
      <c r="I23" s="524"/>
      <c r="J23" s="524"/>
      <c r="K23" s="237"/>
    </row>
    <row r="24" spans="1:11" customFormat="1" x14ac:dyDescent="0.25">
      <c r="A24" s="205">
        <v>3</v>
      </c>
      <c r="B24" s="524"/>
      <c r="C24" s="524"/>
      <c r="D24" s="524"/>
      <c r="E24" s="524"/>
      <c r="F24" s="524"/>
      <c r="G24" s="524"/>
      <c r="H24" s="524"/>
      <c r="I24" s="524"/>
      <c r="J24" s="524"/>
      <c r="K24" s="237"/>
    </row>
    <row r="25" spans="1:11" customFormat="1" x14ac:dyDescent="0.25">
      <c r="A25" s="174"/>
      <c r="B25" s="6"/>
    </row>
    <row r="26" spans="1:11" customFormat="1" x14ac:dyDescent="0.25">
      <c r="A26" s="174"/>
      <c r="B26" s="6"/>
    </row>
    <row r="27" spans="1:11" customFormat="1" x14ac:dyDescent="0.25">
      <c r="A27" s="229"/>
      <c r="B27" s="230" t="s">
        <v>102</v>
      </c>
    </row>
    <row r="28" spans="1:11" customFormat="1" x14ac:dyDescent="0.25">
      <c r="A28" s="207">
        <v>1</v>
      </c>
      <c r="B28" s="231" t="s">
        <v>103</v>
      </c>
    </row>
    <row r="29" spans="1:11" customFormat="1" x14ac:dyDescent="0.25">
      <c r="A29" s="207">
        <v>2</v>
      </c>
      <c r="B29" s="231" t="s">
        <v>104</v>
      </c>
    </row>
    <row r="30" spans="1:11" customFormat="1" x14ac:dyDescent="0.25">
      <c r="A30" s="207">
        <v>3</v>
      </c>
      <c r="B30" s="231" t="s">
        <v>105</v>
      </c>
    </row>
    <row r="31" spans="1:11" customFormat="1" x14ac:dyDescent="0.25">
      <c r="A31" s="207">
        <v>4</v>
      </c>
      <c r="B31" s="231" t="s">
        <v>74</v>
      </c>
    </row>
    <row r="32" spans="1:11" customFormat="1" x14ac:dyDescent="0.25">
      <c r="A32" s="207">
        <v>5</v>
      </c>
      <c r="B32" s="231" t="s">
        <v>106</v>
      </c>
    </row>
  </sheetData>
  <mergeCells count="14">
    <mergeCell ref="B24:J24"/>
    <mergeCell ref="C2:D2"/>
    <mergeCell ref="E2:F2"/>
    <mergeCell ref="G2:H2"/>
    <mergeCell ref="I2:J2"/>
    <mergeCell ref="B15:J15"/>
    <mergeCell ref="B16:J16"/>
    <mergeCell ref="B17:J17"/>
    <mergeCell ref="B18:J18"/>
    <mergeCell ref="B21:J21"/>
    <mergeCell ref="B22:J22"/>
    <mergeCell ref="B23:J23"/>
    <mergeCell ref="B14:J14"/>
    <mergeCell ref="B20:J2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8B81A-436E-474E-9D1E-0C53217EF8DA}">
  <sheetPr>
    <tabColor rgb="FFFFC000"/>
  </sheetPr>
  <dimension ref="A1:I31"/>
  <sheetViews>
    <sheetView workbookViewId="0">
      <selection activeCell="I24" sqref="I24"/>
    </sheetView>
  </sheetViews>
  <sheetFormatPr defaultColWidth="8.85546875" defaultRowHeight="15" x14ac:dyDescent="0.25"/>
  <cols>
    <col min="1" max="1" width="10.140625" style="197" bestFit="1"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9" ht="15.75" thickBot="1" x14ac:dyDescent="0.3"/>
    <row r="2" spans="1:9" s="10" customFormat="1" ht="15.75" thickBot="1" x14ac:dyDescent="0.3">
      <c r="A2" s="198"/>
      <c r="B2" s="225" t="s">
        <v>154</v>
      </c>
      <c r="C2" s="515" t="s">
        <v>162</v>
      </c>
      <c r="D2" s="514"/>
      <c r="E2" s="515" t="s">
        <v>161</v>
      </c>
      <c r="F2" s="514"/>
      <c r="G2" s="515" t="s">
        <v>169</v>
      </c>
      <c r="H2" s="514"/>
      <c r="I2" s="3" t="s">
        <v>99</v>
      </c>
    </row>
    <row r="3" spans="1:9" ht="30" x14ac:dyDescent="0.25">
      <c r="A3" s="199" t="s">
        <v>23</v>
      </c>
      <c r="B3" s="145"/>
      <c r="C3" s="176" t="s">
        <v>24</v>
      </c>
      <c r="D3" s="177" t="s">
        <v>0</v>
      </c>
      <c r="E3" s="208" t="s">
        <v>24</v>
      </c>
      <c r="F3" s="209" t="s">
        <v>0</v>
      </c>
      <c r="G3" s="176" t="s">
        <v>24</v>
      </c>
      <c r="H3" s="177" t="s">
        <v>0</v>
      </c>
      <c r="I3" s="180"/>
    </row>
    <row r="4" spans="1:9" x14ac:dyDescent="0.25">
      <c r="A4" s="200">
        <v>42000</v>
      </c>
      <c r="B4" s="50" t="s">
        <v>134</v>
      </c>
      <c r="C4" s="251">
        <v>500</v>
      </c>
      <c r="D4" s="222"/>
      <c r="E4" s="181"/>
      <c r="F4" s="182"/>
      <c r="G4" s="181">
        <v>500</v>
      </c>
      <c r="H4" s="182"/>
      <c r="I4" s="183"/>
    </row>
    <row r="5" spans="1:9" ht="30" x14ac:dyDescent="0.25">
      <c r="A5" s="200">
        <v>42060</v>
      </c>
      <c r="B5" s="50" t="s">
        <v>135</v>
      </c>
      <c r="C5" s="221"/>
      <c r="D5" s="222"/>
      <c r="E5" s="181"/>
      <c r="F5" s="182"/>
      <c r="G5" s="181"/>
      <c r="H5" s="182"/>
      <c r="I5" s="183"/>
    </row>
    <row r="6" spans="1:9" ht="30" x14ac:dyDescent="0.25">
      <c r="A6" s="200">
        <v>80100</v>
      </c>
      <c r="B6" s="50" t="s">
        <v>136</v>
      </c>
      <c r="C6" s="221"/>
      <c r="D6" s="222"/>
      <c r="E6" s="181"/>
      <c r="F6" s="182"/>
      <c r="G6" s="181"/>
      <c r="H6" s="182"/>
      <c r="I6" s="183"/>
    </row>
    <row r="7" spans="1:9" x14ac:dyDescent="0.25">
      <c r="A7" s="200">
        <v>42010</v>
      </c>
      <c r="B7" s="50" t="s">
        <v>5</v>
      </c>
      <c r="C7" s="251">
        <v>300</v>
      </c>
      <c r="D7" s="222"/>
      <c r="E7" s="181"/>
      <c r="F7" s="182"/>
      <c r="G7" s="181">
        <v>300</v>
      </c>
      <c r="H7" s="182"/>
      <c r="I7" s="183"/>
    </row>
    <row r="8" spans="1:9" x14ac:dyDescent="0.25">
      <c r="A8" s="200">
        <v>42000</v>
      </c>
      <c r="B8" s="50" t="s">
        <v>4</v>
      </c>
      <c r="C8" s="110"/>
      <c r="D8" s="222"/>
      <c r="E8" s="181"/>
      <c r="F8" s="182"/>
      <c r="G8" s="181"/>
      <c r="H8" s="182"/>
      <c r="I8" s="183"/>
    </row>
    <row r="9" spans="1:9" ht="15.75" thickBot="1" x14ac:dyDescent="0.3">
      <c r="A9" s="200">
        <v>42040</v>
      </c>
      <c r="B9" s="50" t="s">
        <v>131</v>
      </c>
      <c r="C9" s="251">
        <v>500</v>
      </c>
      <c r="D9" s="222"/>
      <c r="E9" s="181"/>
      <c r="F9" s="182"/>
      <c r="G9" s="181">
        <v>500</v>
      </c>
      <c r="H9" s="182"/>
      <c r="I9" s="183"/>
    </row>
    <row r="10" spans="1:9" ht="15.75" thickBot="1" x14ac:dyDescent="0.3">
      <c r="C10" s="247">
        <f t="shared" ref="C10:H10" si="0">SUM(C4:C9)</f>
        <v>1300</v>
      </c>
      <c r="D10" s="247">
        <f t="shared" si="0"/>
        <v>0</v>
      </c>
      <c r="E10" s="247">
        <f t="shared" si="0"/>
        <v>0</v>
      </c>
      <c r="F10" s="247">
        <f t="shared" si="0"/>
        <v>0</v>
      </c>
      <c r="G10" s="247">
        <f t="shared" si="0"/>
        <v>1300</v>
      </c>
      <c r="H10" s="247">
        <f t="shared" si="0"/>
        <v>0</v>
      </c>
      <c r="I10" s="192"/>
    </row>
    <row r="13" spans="1:9" customFormat="1" x14ac:dyDescent="0.25">
      <c r="A13" s="227"/>
      <c r="B13" s="597" t="s">
        <v>160</v>
      </c>
      <c r="C13" s="598"/>
      <c r="D13" s="598"/>
      <c r="E13" s="598"/>
      <c r="F13" s="598"/>
      <c r="G13" s="598"/>
      <c r="H13" s="599"/>
      <c r="I13" s="227" t="s">
        <v>146</v>
      </c>
    </row>
    <row r="14" spans="1:9" customFormat="1" ht="14.45" customHeight="1" x14ac:dyDescent="0.25">
      <c r="A14" s="204" t="s">
        <v>75</v>
      </c>
      <c r="B14" s="531" t="s">
        <v>118</v>
      </c>
      <c r="C14" s="532"/>
      <c r="D14" s="532"/>
      <c r="E14" s="532"/>
      <c r="F14" s="532"/>
      <c r="G14" s="532"/>
      <c r="H14" s="533"/>
      <c r="I14" s="238"/>
    </row>
    <row r="15" spans="1:9" customFormat="1" x14ac:dyDescent="0.25">
      <c r="A15" s="205">
        <v>1</v>
      </c>
      <c r="B15" s="524" t="s">
        <v>279</v>
      </c>
      <c r="C15" s="524"/>
      <c r="D15" s="524"/>
      <c r="E15" s="524"/>
      <c r="F15" s="524"/>
      <c r="G15" s="524"/>
      <c r="H15" s="524"/>
      <c r="I15" s="237"/>
    </row>
    <row r="16" spans="1:9" customFormat="1" x14ac:dyDescent="0.25">
      <c r="A16" s="205">
        <v>2</v>
      </c>
      <c r="B16" s="524" t="s">
        <v>280</v>
      </c>
      <c r="C16" s="524"/>
      <c r="D16" s="524"/>
      <c r="E16" s="524"/>
      <c r="F16" s="524"/>
      <c r="G16" s="524"/>
      <c r="H16" s="524"/>
      <c r="I16" s="237"/>
    </row>
    <row r="17" spans="1:9" customFormat="1" x14ac:dyDescent="0.25">
      <c r="A17" s="205">
        <v>3</v>
      </c>
      <c r="B17" s="524" t="s">
        <v>281</v>
      </c>
      <c r="C17" s="524"/>
      <c r="D17" s="524"/>
      <c r="E17" s="524"/>
      <c r="F17" s="524"/>
      <c r="G17" s="524"/>
      <c r="H17" s="524"/>
      <c r="I17" s="237"/>
    </row>
    <row r="18" spans="1:9" customFormat="1" x14ac:dyDescent="0.25">
      <c r="A18" s="174"/>
      <c r="B18" s="6"/>
    </row>
    <row r="19" spans="1:9" customFormat="1" x14ac:dyDescent="0.25">
      <c r="A19" s="227"/>
      <c r="B19" s="597" t="s">
        <v>100</v>
      </c>
      <c r="C19" s="598"/>
      <c r="D19" s="598"/>
      <c r="E19" s="598"/>
      <c r="F19" s="598"/>
      <c r="G19" s="598"/>
      <c r="H19" s="599"/>
      <c r="I19" s="227" t="s">
        <v>146</v>
      </c>
    </row>
    <row r="20" spans="1:9" customFormat="1" ht="15" customHeight="1" x14ac:dyDescent="0.25">
      <c r="A20" s="204" t="s">
        <v>75</v>
      </c>
      <c r="B20" s="531" t="s">
        <v>118</v>
      </c>
      <c r="C20" s="532"/>
      <c r="D20" s="532"/>
      <c r="E20" s="532"/>
      <c r="F20" s="532"/>
      <c r="G20" s="532"/>
      <c r="H20" s="533"/>
      <c r="I20" s="238"/>
    </row>
    <row r="21" spans="1:9" customFormat="1" x14ac:dyDescent="0.25">
      <c r="A21" s="205">
        <v>1</v>
      </c>
      <c r="B21" s="524"/>
      <c r="C21" s="524"/>
      <c r="D21" s="524"/>
      <c r="E21" s="524"/>
      <c r="F21" s="524"/>
      <c r="G21" s="524"/>
      <c r="H21" s="524"/>
      <c r="I21" s="237"/>
    </row>
    <row r="22" spans="1:9" customFormat="1" x14ac:dyDescent="0.25">
      <c r="A22" s="205">
        <v>2</v>
      </c>
      <c r="B22" s="524"/>
      <c r="C22" s="524"/>
      <c r="D22" s="524"/>
      <c r="E22" s="524"/>
      <c r="F22" s="524"/>
      <c r="G22" s="524"/>
      <c r="H22" s="524"/>
      <c r="I22" s="237"/>
    </row>
    <row r="23" spans="1:9" customFormat="1" x14ac:dyDescent="0.25">
      <c r="A23" s="205">
        <v>3</v>
      </c>
      <c r="B23" s="524"/>
      <c r="C23" s="524"/>
      <c r="D23" s="524"/>
      <c r="E23" s="524"/>
      <c r="F23" s="524"/>
      <c r="G23" s="524"/>
      <c r="H23" s="524"/>
      <c r="I23" s="237"/>
    </row>
    <row r="24" spans="1:9" customFormat="1" x14ac:dyDescent="0.25">
      <c r="A24" s="174"/>
      <c r="B24" s="6"/>
    </row>
    <row r="25" spans="1:9" customFormat="1" x14ac:dyDescent="0.25">
      <c r="A25" s="174"/>
      <c r="B25" s="6"/>
    </row>
    <row r="26" spans="1:9" customFormat="1" x14ac:dyDescent="0.25">
      <c r="A26" s="229"/>
      <c r="B26" s="230" t="s">
        <v>102</v>
      </c>
    </row>
    <row r="27" spans="1:9" customFormat="1" x14ac:dyDescent="0.25">
      <c r="A27" s="207">
        <v>1</v>
      </c>
      <c r="B27" s="231" t="s">
        <v>103</v>
      </c>
    </row>
    <row r="28" spans="1:9" customFormat="1" x14ac:dyDescent="0.25">
      <c r="A28" s="207">
        <v>2</v>
      </c>
      <c r="B28" s="231" t="s">
        <v>104</v>
      </c>
    </row>
    <row r="29" spans="1:9" customFormat="1" x14ac:dyDescent="0.25">
      <c r="A29" s="207">
        <v>3</v>
      </c>
      <c r="B29" s="231" t="s">
        <v>105</v>
      </c>
    </row>
    <row r="30" spans="1:9" customFormat="1" x14ac:dyDescent="0.25">
      <c r="A30" s="207">
        <v>4</v>
      </c>
      <c r="B30" s="231" t="s">
        <v>74</v>
      </c>
    </row>
    <row r="31" spans="1:9" customFormat="1" x14ac:dyDescent="0.25">
      <c r="A31" s="207">
        <v>5</v>
      </c>
      <c r="B31" s="231" t="s">
        <v>106</v>
      </c>
    </row>
  </sheetData>
  <mergeCells count="13">
    <mergeCell ref="E2:F2"/>
    <mergeCell ref="C2:D2"/>
    <mergeCell ref="G2:H2"/>
    <mergeCell ref="B21:H21"/>
    <mergeCell ref="B22:H22"/>
    <mergeCell ref="B13:H13"/>
    <mergeCell ref="B23:H23"/>
    <mergeCell ref="B14:H14"/>
    <mergeCell ref="B15:H15"/>
    <mergeCell ref="B16:H16"/>
    <mergeCell ref="B17:H17"/>
    <mergeCell ref="B20:H20"/>
    <mergeCell ref="B19:H1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8470-6D96-4F21-9337-1CD145913B01}">
  <dimension ref="A1:L41"/>
  <sheetViews>
    <sheetView workbookViewId="0">
      <selection activeCell="D30" sqref="D29:D30"/>
    </sheetView>
  </sheetViews>
  <sheetFormatPr defaultColWidth="8.85546875" defaultRowHeight="15" x14ac:dyDescent="0.25"/>
  <cols>
    <col min="1" max="1" width="10.85546875" style="6" customWidth="1"/>
    <col min="2" max="2" width="42.42578125" style="6" customWidth="1"/>
    <col min="3" max="6" width="12.28515625" style="6" customWidth="1"/>
    <col min="7" max="7" width="21.140625" style="6" bestFit="1" customWidth="1"/>
    <col min="8" max="8" width="18.42578125" style="6" customWidth="1"/>
    <col min="9" max="9" width="29.42578125" style="6" customWidth="1"/>
    <col min="10" max="10" width="2.85546875" style="6" customWidth="1"/>
    <col min="11" max="11" width="17" style="6" hidden="1" customWidth="1"/>
    <col min="12" max="12" width="2.140625" style="6" hidden="1" customWidth="1"/>
    <col min="13" max="16384" width="8.85546875" style="6"/>
  </cols>
  <sheetData>
    <row r="1" spans="1:12" ht="15.75" thickBot="1" x14ac:dyDescent="0.3">
      <c r="G1" s="600" t="s">
        <v>18</v>
      </c>
      <c r="H1" s="600"/>
      <c r="I1" s="600"/>
    </row>
    <row r="2" spans="1:12" s="10" customFormat="1" ht="60.75" thickBot="1" x14ac:dyDescent="0.3">
      <c r="A2" s="7"/>
      <c r="B2" s="8" t="s">
        <v>67</v>
      </c>
      <c r="C2" s="1" t="s">
        <v>42</v>
      </c>
      <c r="D2" s="3"/>
      <c r="E2" s="1" t="s">
        <v>19</v>
      </c>
      <c r="F2" s="3"/>
      <c r="G2" s="586" t="s">
        <v>20</v>
      </c>
      <c r="H2" s="586"/>
      <c r="I2" s="2" t="s">
        <v>21</v>
      </c>
      <c r="J2" s="9"/>
      <c r="K2" s="3" t="s">
        <v>22</v>
      </c>
      <c r="L2" s="9"/>
    </row>
    <row r="3" spans="1:12" ht="30" x14ac:dyDescent="0.25">
      <c r="A3" s="11" t="s">
        <v>23</v>
      </c>
      <c r="B3" s="145"/>
      <c r="C3" s="48" t="s">
        <v>24</v>
      </c>
      <c r="D3" s="13" t="s">
        <v>0</v>
      </c>
      <c r="E3" s="48" t="s">
        <v>24</v>
      </c>
      <c r="F3" s="13" t="s">
        <v>0</v>
      </c>
      <c r="G3" s="48" t="s">
        <v>24</v>
      </c>
      <c r="H3" s="13" t="s">
        <v>0</v>
      </c>
      <c r="I3" s="14"/>
      <c r="J3" s="15"/>
      <c r="K3" s="16"/>
      <c r="L3" s="15"/>
    </row>
    <row r="4" spans="1:12" x14ac:dyDescent="0.25">
      <c r="A4" s="17"/>
      <c r="B4" s="50" t="s">
        <v>4</v>
      </c>
      <c r="C4" s="18">
        <v>500</v>
      </c>
      <c r="D4" s="18"/>
      <c r="E4" s="18">
        <v>0</v>
      </c>
      <c r="F4" s="18"/>
      <c r="G4" s="166"/>
      <c r="H4" s="20"/>
      <c r="I4" s="150"/>
      <c r="J4" s="15"/>
      <c r="K4" s="22"/>
      <c r="L4" s="15"/>
    </row>
    <row r="5" spans="1:12" x14ac:dyDescent="0.25">
      <c r="A5" s="17"/>
      <c r="B5" s="50" t="s">
        <v>25</v>
      </c>
      <c r="C5" s="18">
        <v>0</v>
      </c>
      <c r="D5" s="18"/>
      <c r="E5" s="18">
        <v>29</v>
      </c>
      <c r="F5" s="18"/>
      <c r="G5" s="166"/>
      <c r="H5" s="20"/>
      <c r="I5" s="150"/>
      <c r="J5" s="15"/>
      <c r="K5" s="22"/>
      <c r="L5" s="15"/>
    </row>
    <row r="6" spans="1:12" x14ac:dyDescent="0.25">
      <c r="A6" s="17"/>
      <c r="B6" s="50" t="s">
        <v>26</v>
      </c>
      <c r="C6" s="18"/>
      <c r="D6" s="18"/>
      <c r="E6" s="18"/>
      <c r="F6" s="18"/>
      <c r="G6" s="166"/>
      <c r="H6" s="20"/>
      <c r="I6" s="150"/>
      <c r="J6" s="15"/>
      <c r="K6" s="22"/>
      <c r="L6" s="15"/>
    </row>
    <row r="7" spans="1:12" x14ac:dyDescent="0.25">
      <c r="A7" s="17"/>
      <c r="B7" s="50" t="s">
        <v>27</v>
      </c>
      <c r="C7" s="18">
        <v>500</v>
      </c>
      <c r="D7" s="18"/>
      <c r="E7" s="18">
        <v>0</v>
      </c>
      <c r="F7" s="18"/>
      <c r="G7" s="166"/>
      <c r="H7" s="20"/>
      <c r="I7" s="150"/>
      <c r="J7" s="15"/>
      <c r="K7" s="22"/>
      <c r="L7" s="15"/>
    </row>
    <row r="8" spans="1:12" x14ac:dyDescent="0.25">
      <c r="A8" s="17"/>
      <c r="B8" s="50" t="s">
        <v>47</v>
      </c>
      <c r="C8" s="18">
        <v>4000</v>
      </c>
      <c r="D8" s="18"/>
      <c r="E8" s="18">
        <v>0</v>
      </c>
      <c r="F8" s="18"/>
      <c r="G8" s="166"/>
      <c r="H8" s="149"/>
      <c r="I8" s="150"/>
      <c r="J8" s="15"/>
      <c r="K8" s="22"/>
      <c r="L8" s="15"/>
    </row>
    <row r="9" spans="1:12" x14ac:dyDescent="0.25">
      <c r="A9" s="17"/>
      <c r="B9" s="146" t="s">
        <v>29</v>
      </c>
      <c r="C9" s="18"/>
      <c r="D9" s="18"/>
      <c r="E9" s="18"/>
      <c r="F9" s="18"/>
      <c r="G9" s="166"/>
      <c r="H9" s="20"/>
      <c r="I9" s="21"/>
      <c r="J9" s="15"/>
      <c r="K9" s="22"/>
      <c r="L9" s="15"/>
    </row>
    <row r="10" spans="1:12" x14ac:dyDescent="0.25">
      <c r="A10" s="17"/>
      <c r="B10" s="6" t="s">
        <v>30</v>
      </c>
      <c r="C10" s="18"/>
      <c r="D10" s="18"/>
      <c r="E10" s="18"/>
      <c r="F10" s="18"/>
      <c r="G10" s="166"/>
      <c r="H10" s="20"/>
      <c r="I10" s="21"/>
      <c r="J10" s="15"/>
      <c r="K10" s="22"/>
      <c r="L10" s="15"/>
    </row>
    <row r="11" spans="1:12" x14ac:dyDescent="0.25">
      <c r="A11" s="17"/>
      <c r="B11" s="50"/>
      <c r="C11" s="18"/>
      <c r="D11" s="18"/>
      <c r="E11" s="18"/>
      <c r="F11" s="18"/>
      <c r="G11" s="49"/>
      <c r="H11" s="20"/>
      <c r="I11" s="21"/>
      <c r="J11" s="15"/>
      <c r="K11" s="22"/>
      <c r="L11" s="15"/>
    </row>
    <row r="12" spans="1:12" x14ac:dyDescent="0.25">
      <c r="A12" s="17" t="s">
        <v>31</v>
      </c>
      <c r="B12" s="50"/>
      <c r="C12" s="18"/>
      <c r="D12" s="18"/>
      <c r="E12" s="18"/>
      <c r="F12" s="18"/>
      <c r="G12" s="49"/>
      <c r="H12" s="20"/>
      <c r="I12" s="21"/>
      <c r="J12" s="15"/>
      <c r="K12" s="22"/>
      <c r="L12" s="15"/>
    </row>
    <row r="13" spans="1:12" x14ac:dyDescent="0.25">
      <c r="A13" s="17"/>
      <c r="B13" s="50" t="s">
        <v>3</v>
      </c>
      <c r="C13" s="57"/>
      <c r="D13" s="57"/>
      <c r="E13" s="57"/>
      <c r="F13" s="57"/>
      <c r="G13" s="167"/>
      <c r="H13" s="52"/>
      <c r="I13" s="53"/>
      <c r="J13" s="15"/>
      <c r="K13" s="22"/>
      <c r="L13" s="15"/>
    </row>
    <row r="14" spans="1:12" ht="30" x14ac:dyDescent="0.25">
      <c r="A14" s="17"/>
      <c r="B14" s="50" t="s">
        <v>32</v>
      </c>
      <c r="C14" s="57"/>
      <c r="D14" s="57"/>
      <c r="E14" s="57"/>
      <c r="F14" s="57"/>
      <c r="G14" s="167"/>
      <c r="H14" s="52"/>
      <c r="I14" s="53"/>
      <c r="J14" s="15"/>
      <c r="K14" s="22"/>
      <c r="L14" s="15"/>
    </row>
    <row r="15" spans="1:12" x14ac:dyDescent="0.25">
      <c r="A15" s="17"/>
      <c r="B15" s="50" t="s">
        <v>33</v>
      </c>
      <c r="C15" s="57"/>
      <c r="D15" s="57"/>
      <c r="E15" s="57"/>
      <c r="F15" s="57"/>
      <c r="G15" s="167"/>
      <c r="H15" s="52"/>
      <c r="I15" s="53"/>
      <c r="J15" s="15"/>
      <c r="K15" s="22"/>
      <c r="L15" s="15"/>
    </row>
    <row r="16" spans="1:12" x14ac:dyDescent="0.25">
      <c r="A16" s="17"/>
      <c r="B16" s="50" t="s">
        <v>2</v>
      </c>
      <c r="C16" s="57">
        <v>17000</v>
      </c>
      <c r="D16" s="57"/>
      <c r="E16" s="57">
        <v>0</v>
      </c>
      <c r="F16" s="57"/>
      <c r="G16" s="167"/>
      <c r="H16" s="52"/>
      <c r="I16" s="54"/>
      <c r="J16" s="15"/>
      <c r="K16" s="22"/>
      <c r="L16" s="15"/>
    </row>
    <row r="17" spans="1:12" x14ac:dyDescent="0.25">
      <c r="A17" s="17"/>
      <c r="B17" s="17" t="s">
        <v>34</v>
      </c>
      <c r="C17" s="57"/>
      <c r="D17" s="57"/>
      <c r="E17" s="57"/>
      <c r="F17" s="57"/>
      <c r="G17" s="19"/>
      <c r="H17" s="20"/>
      <c r="I17" s="21"/>
      <c r="J17" s="15"/>
      <c r="K17" s="22"/>
      <c r="L17" s="15"/>
    </row>
    <row r="18" spans="1:12" x14ac:dyDescent="0.25">
      <c r="A18" s="17"/>
      <c r="B18" s="23" t="s">
        <v>35</v>
      </c>
      <c r="C18" s="57"/>
      <c r="D18" s="57"/>
      <c r="E18" s="57"/>
      <c r="F18" s="57"/>
      <c r="G18" s="19"/>
      <c r="H18" s="20"/>
      <c r="I18" s="21"/>
      <c r="J18" s="15"/>
      <c r="K18" s="22"/>
      <c r="L18" s="15"/>
    </row>
    <row r="19" spans="1:12" x14ac:dyDescent="0.25">
      <c r="A19" s="17"/>
      <c r="B19" s="23" t="s">
        <v>36</v>
      </c>
      <c r="C19" s="36"/>
      <c r="D19" s="36"/>
      <c r="E19" s="36"/>
      <c r="F19" s="36"/>
      <c r="G19" s="38"/>
      <c r="H19" s="39"/>
      <c r="I19" s="40"/>
      <c r="J19" s="41"/>
      <c r="K19" s="42"/>
      <c r="L19" s="41"/>
    </row>
    <row r="20" spans="1:12" x14ac:dyDescent="0.25">
      <c r="A20" s="17"/>
      <c r="B20" s="23" t="s">
        <v>37</v>
      </c>
      <c r="C20" s="36"/>
      <c r="D20" s="36"/>
      <c r="E20" s="36"/>
      <c r="F20" s="36"/>
      <c r="G20" s="38"/>
      <c r="H20" s="39"/>
      <c r="I20" s="40"/>
      <c r="J20" s="41"/>
      <c r="K20" s="42"/>
      <c r="L20" s="41"/>
    </row>
    <row r="21" spans="1:12" ht="15.75" thickBot="1" x14ac:dyDescent="0.3">
      <c r="A21" s="17"/>
      <c r="B21" s="17"/>
      <c r="C21" s="24"/>
      <c r="D21" s="24"/>
      <c r="E21" s="24"/>
      <c r="F21" s="24"/>
      <c r="G21" s="25"/>
      <c r="H21" s="26"/>
      <c r="I21" s="27"/>
      <c r="J21" s="28"/>
      <c r="K21" s="29"/>
      <c r="L21" s="28"/>
    </row>
    <row r="22" spans="1:12" ht="15.75" thickBot="1" x14ac:dyDescent="0.3">
      <c r="G22" s="34"/>
      <c r="H22" s="170"/>
      <c r="J22" s="35"/>
      <c r="L22" s="35"/>
    </row>
    <row r="23" spans="1:12" ht="15.75" thickBot="1" x14ac:dyDescent="0.3">
      <c r="C23" s="31">
        <f>SUM(C4:C21)</f>
        <v>22000</v>
      </c>
      <c r="D23" s="31"/>
      <c r="E23" s="31"/>
      <c r="F23" s="31"/>
      <c r="G23" s="32">
        <f>SUM(G4:G21)</f>
        <v>0</v>
      </c>
      <c r="H23" s="33">
        <f>SUM(H4:H21)</f>
        <v>0</v>
      </c>
    </row>
    <row r="25" spans="1:12" x14ac:dyDescent="0.25">
      <c r="B25" s="31" t="s">
        <v>43</v>
      </c>
    </row>
    <row r="26" spans="1:12" x14ac:dyDescent="0.25">
      <c r="B26" s="55"/>
      <c r="C26"/>
      <c r="D26"/>
      <c r="E26"/>
      <c r="F26"/>
      <c r="G26"/>
      <c r="I26" s="43"/>
    </row>
    <row r="27" spans="1:12" x14ac:dyDescent="0.25">
      <c r="B27" s="56"/>
      <c r="C27"/>
      <c r="D27"/>
      <c r="E27"/>
      <c r="F27"/>
      <c r="G27"/>
      <c r="I27" s="44"/>
    </row>
    <row r="28" spans="1:12" x14ac:dyDescent="0.25">
      <c r="B28" s="56"/>
      <c r="C28"/>
      <c r="D28"/>
      <c r="E28"/>
      <c r="F28"/>
      <c r="G28"/>
      <c r="I28" s="44"/>
    </row>
    <row r="29" spans="1:12" x14ac:dyDescent="0.25">
      <c r="B29" s="56"/>
      <c r="C29"/>
      <c r="D29"/>
      <c r="E29"/>
      <c r="F29"/>
      <c r="G29"/>
      <c r="I29" s="44"/>
    </row>
    <row r="33" spans="3:6" x14ac:dyDescent="0.25">
      <c r="C33"/>
      <c r="D33"/>
      <c r="E33"/>
      <c r="F33"/>
    </row>
    <row r="34" spans="3:6" x14ac:dyDescent="0.25">
      <c r="C34"/>
      <c r="D34"/>
      <c r="E34"/>
      <c r="F34"/>
    </row>
    <row r="35" spans="3:6" x14ac:dyDescent="0.25">
      <c r="C35"/>
      <c r="D35"/>
      <c r="E35"/>
      <c r="F35"/>
    </row>
    <row r="36" spans="3:6" x14ac:dyDescent="0.25">
      <c r="C36"/>
      <c r="D36"/>
      <c r="E36"/>
      <c r="F36"/>
    </row>
    <row r="37" spans="3:6" x14ac:dyDescent="0.25">
      <c r="C37"/>
      <c r="D37"/>
      <c r="E37"/>
      <c r="F37"/>
    </row>
    <row r="38" spans="3:6" x14ac:dyDescent="0.25">
      <c r="C38"/>
      <c r="D38"/>
      <c r="E38"/>
      <c r="F38"/>
    </row>
    <row r="39" spans="3:6" x14ac:dyDescent="0.25">
      <c r="C39"/>
      <c r="D39"/>
      <c r="E39"/>
      <c r="F39"/>
    </row>
    <row r="40" spans="3:6" x14ac:dyDescent="0.25">
      <c r="C40"/>
      <c r="D40"/>
      <c r="E40"/>
      <c r="F40"/>
    </row>
    <row r="41" spans="3:6" x14ac:dyDescent="0.25">
      <c r="C41"/>
      <c r="D41"/>
      <c r="E41"/>
      <c r="F41"/>
    </row>
  </sheetData>
  <mergeCells count="2">
    <mergeCell ref="G1:I1"/>
    <mergeCell ref="G2:H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44F4C-D315-4881-8915-DA55DF9C8F08}">
  <sheetPr>
    <tabColor rgb="FFFF0000"/>
    <pageSetUpPr fitToPage="1"/>
  </sheetPr>
  <dimension ref="A1:AY58"/>
  <sheetViews>
    <sheetView zoomScaleNormal="100" workbookViewId="0">
      <pane ySplit="3" topLeftCell="A46" activePane="bottomLeft" state="frozen"/>
      <selection activeCell="D30" sqref="D29:D30"/>
      <selection pane="bottomLeft" activeCell="E58" sqref="E58"/>
    </sheetView>
  </sheetViews>
  <sheetFormatPr defaultColWidth="8.85546875" defaultRowHeight="15" x14ac:dyDescent="0.25"/>
  <cols>
    <col min="1" max="1" width="6.85546875" style="6" bestFit="1" customWidth="1"/>
    <col min="2" max="2" width="42.42578125" style="6" customWidth="1"/>
    <col min="3" max="3" width="4.140625" style="6" customWidth="1"/>
    <col min="4" max="4" width="10.42578125" style="6" customWidth="1"/>
    <col min="5" max="5" width="9.42578125" style="63" customWidth="1"/>
    <col min="6" max="7" width="10.42578125" style="63" customWidth="1"/>
    <col min="8" max="8" width="11.28515625" style="63" customWidth="1"/>
    <col min="9" max="9" width="10.42578125" style="6" customWidth="1"/>
    <col min="10" max="13" width="9.42578125" style="6" customWidth="1"/>
    <col min="14" max="14" width="10.7109375" style="6" customWidth="1"/>
    <col min="15" max="15" width="9.42578125" style="6" customWidth="1"/>
    <col min="16" max="16" width="3" style="6" customWidth="1"/>
    <col min="17" max="17" width="9.42578125" style="6" customWidth="1"/>
    <col min="18" max="18" width="9.85546875" style="6" customWidth="1"/>
    <col min="19" max="19" width="7.7109375" style="6" customWidth="1"/>
    <col min="20" max="21" width="9.28515625" style="6" customWidth="1"/>
    <col min="22" max="22" width="9.42578125" style="6" customWidth="1"/>
    <col min="23" max="23" width="14.85546875" style="6" customWidth="1"/>
    <col min="24" max="16384" width="8.85546875" style="6"/>
  </cols>
  <sheetData>
    <row r="1" spans="1:23" ht="15.75" thickBot="1" x14ac:dyDescent="0.3"/>
    <row r="2" spans="1:23" s="68" customFormat="1" ht="120.75" thickBot="1" x14ac:dyDescent="0.3">
      <c r="A2" s="78"/>
      <c r="B2" s="115" t="s">
        <v>68</v>
      </c>
      <c r="C2" s="173" t="s">
        <v>69</v>
      </c>
      <c r="D2" s="67" t="s">
        <v>8</v>
      </c>
      <c r="E2" s="64" t="s">
        <v>10</v>
      </c>
      <c r="F2" s="64" t="s">
        <v>9</v>
      </c>
      <c r="G2" s="64" t="s">
        <v>70</v>
      </c>
      <c r="H2" s="64" t="s">
        <v>71</v>
      </c>
      <c r="I2" s="64" t="s">
        <v>11</v>
      </c>
      <c r="J2" s="64" t="s">
        <v>15</v>
      </c>
      <c r="K2" s="64" t="s">
        <v>16</v>
      </c>
      <c r="L2" s="64" t="s">
        <v>12</v>
      </c>
      <c r="M2" s="64" t="s">
        <v>52</v>
      </c>
      <c r="N2" s="64" t="s">
        <v>17</v>
      </c>
      <c r="O2" s="64" t="s">
        <v>72</v>
      </c>
      <c r="P2" s="64" t="s">
        <v>73</v>
      </c>
      <c r="Q2" s="64" t="s">
        <v>14</v>
      </c>
      <c r="R2" s="64" t="s">
        <v>7</v>
      </c>
      <c r="S2" s="64" t="s">
        <v>74</v>
      </c>
      <c r="T2" s="64" t="s">
        <v>6</v>
      </c>
      <c r="U2" s="64" t="s">
        <v>75</v>
      </c>
      <c r="V2" s="64" t="s">
        <v>13</v>
      </c>
      <c r="W2" s="79" t="s">
        <v>76</v>
      </c>
    </row>
    <row r="3" spans="1:23" ht="15.75" thickBot="1" x14ac:dyDescent="0.3">
      <c r="A3" s="112" t="s">
        <v>77</v>
      </c>
      <c r="B3" s="112" t="s">
        <v>78</v>
      </c>
      <c r="C3" s="128"/>
      <c r="D3" s="88" t="s">
        <v>24</v>
      </c>
      <c r="E3" s="89"/>
      <c r="F3" s="89"/>
      <c r="G3" s="89"/>
      <c r="H3" s="90"/>
      <c r="I3" s="91"/>
      <c r="J3" s="91"/>
      <c r="K3" s="91"/>
      <c r="L3" s="92"/>
      <c r="M3" s="91"/>
      <c r="N3" s="91"/>
      <c r="O3" s="91"/>
      <c r="P3" s="92"/>
      <c r="Q3" s="91"/>
      <c r="R3" s="92"/>
      <c r="S3" s="92"/>
      <c r="T3" s="92"/>
      <c r="U3" s="164"/>
      <c r="V3" s="93"/>
      <c r="W3" s="94"/>
    </row>
    <row r="4" spans="1:23" ht="15.75" x14ac:dyDescent="0.25">
      <c r="A4" s="113"/>
      <c r="B4" s="116" t="s">
        <v>79</v>
      </c>
      <c r="C4" s="129"/>
      <c r="D4" s="122"/>
      <c r="E4" s="106"/>
      <c r="F4" s="106"/>
      <c r="G4" s="106"/>
      <c r="H4" s="106"/>
      <c r="I4" s="107"/>
      <c r="J4" s="107"/>
      <c r="K4" s="107"/>
      <c r="L4" s="107"/>
      <c r="M4" s="107"/>
      <c r="N4" s="107"/>
      <c r="O4" s="107"/>
      <c r="P4" s="107"/>
      <c r="Q4" s="107"/>
      <c r="R4" s="107"/>
      <c r="S4" s="107"/>
      <c r="T4" s="107"/>
      <c r="U4" s="108"/>
      <c r="V4" s="108"/>
      <c r="W4" s="109"/>
    </row>
    <row r="5" spans="1:23" x14ac:dyDescent="0.25">
      <c r="A5" s="114">
        <v>42000</v>
      </c>
      <c r="B5" s="114" t="s">
        <v>4</v>
      </c>
      <c r="C5" s="130"/>
      <c r="D5" s="123">
        <f>(5*500)+1200</f>
        <v>3700</v>
      </c>
      <c r="E5" s="71">
        <v>500</v>
      </c>
      <c r="F5" s="71">
        <v>800</v>
      </c>
      <c r="G5" s="49">
        <v>1000</v>
      </c>
      <c r="H5" s="148">
        <v>1000</v>
      </c>
      <c r="I5" s="71">
        <v>2100</v>
      </c>
      <c r="J5" s="71">
        <v>500</v>
      </c>
      <c r="K5" s="148">
        <v>500</v>
      </c>
      <c r="L5" s="172">
        <v>550</v>
      </c>
      <c r="M5" s="71"/>
      <c r="N5" s="71">
        <v>400</v>
      </c>
      <c r="O5" s="71">
        <v>1500</v>
      </c>
      <c r="P5" s="72" t="s">
        <v>80</v>
      </c>
      <c r="Q5" s="86">
        <v>2200</v>
      </c>
      <c r="R5" s="72"/>
      <c r="S5" s="72"/>
      <c r="T5" s="148">
        <v>500</v>
      </c>
      <c r="U5" s="148">
        <v>500</v>
      </c>
      <c r="V5" s="87">
        <v>250</v>
      </c>
      <c r="W5" s="104">
        <f>SUM(C5:V5)</f>
        <v>16000</v>
      </c>
    </row>
    <row r="6" spans="1:23" x14ac:dyDescent="0.25">
      <c r="A6" s="18">
        <v>42010</v>
      </c>
      <c r="B6" s="18" t="s">
        <v>44</v>
      </c>
      <c r="C6" s="131"/>
      <c r="D6" s="125">
        <v>7000</v>
      </c>
      <c r="E6" s="20">
        <v>500</v>
      </c>
      <c r="F6" s="20"/>
      <c r="G6" s="49">
        <v>1500</v>
      </c>
      <c r="H6" s="148">
        <v>200</v>
      </c>
      <c r="I6" s="20"/>
      <c r="J6" s="20"/>
      <c r="K6" s="148"/>
      <c r="L6" s="172"/>
      <c r="M6" s="20">
        <v>700</v>
      </c>
      <c r="N6" s="20">
        <v>500</v>
      </c>
      <c r="O6" s="20">
        <v>200</v>
      </c>
      <c r="P6" s="65"/>
      <c r="Q6" s="52">
        <v>100</v>
      </c>
      <c r="R6" s="65">
        <v>4000</v>
      </c>
      <c r="S6" s="65"/>
      <c r="T6" s="148"/>
      <c r="U6" s="148"/>
      <c r="V6" s="73"/>
      <c r="W6" s="104">
        <f>SUM(C6:V6)</f>
        <v>14700</v>
      </c>
    </row>
    <row r="7" spans="1:23" x14ac:dyDescent="0.25">
      <c r="A7" s="18">
        <v>42040</v>
      </c>
      <c r="B7" s="18" t="s">
        <v>45</v>
      </c>
      <c r="C7" s="131"/>
      <c r="D7" s="125">
        <v>975</v>
      </c>
      <c r="E7" s="20">
        <v>225</v>
      </c>
      <c r="F7" s="20"/>
      <c r="G7" s="49"/>
      <c r="H7" s="148">
        <v>150</v>
      </c>
      <c r="I7" s="20">
        <v>375</v>
      </c>
      <c r="J7" s="20">
        <v>600</v>
      </c>
      <c r="K7" s="148">
        <v>50</v>
      </c>
      <c r="L7" s="172">
        <v>75</v>
      </c>
      <c r="M7" s="20"/>
      <c r="N7" s="20"/>
      <c r="O7" s="20"/>
      <c r="P7" s="65"/>
      <c r="Q7" s="52"/>
      <c r="R7" s="65"/>
      <c r="S7" s="65"/>
      <c r="T7" s="148">
        <v>275</v>
      </c>
      <c r="U7" s="148"/>
      <c r="V7" s="73"/>
      <c r="W7" s="104">
        <f>SUM(C7:V7)</f>
        <v>2725</v>
      </c>
    </row>
    <row r="8" spans="1:23" s="163" customFormat="1" x14ac:dyDescent="0.25">
      <c r="A8" s="153"/>
      <c r="B8" s="153" t="s">
        <v>81</v>
      </c>
      <c r="C8" s="154"/>
      <c r="D8" s="155">
        <v>525</v>
      </c>
      <c r="E8" s="156">
        <v>525</v>
      </c>
      <c r="F8" s="156">
        <v>450</v>
      </c>
      <c r="G8" s="157">
        <v>525</v>
      </c>
      <c r="H8" s="158">
        <v>825</v>
      </c>
      <c r="I8" s="156">
        <v>825</v>
      </c>
      <c r="J8" s="156">
        <v>525</v>
      </c>
      <c r="K8" s="158">
        <v>450</v>
      </c>
      <c r="L8" s="158">
        <v>375</v>
      </c>
      <c r="M8" s="156">
        <v>300</v>
      </c>
      <c r="N8" s="156">
        <v>525</v>
      </c>
      <c r="O8" s="156">
        <v>525</v>
      </c>
      <c r="P8" s="159"/>
      <c r="Q8" s="156">
        <v>675</v>
      </c>
      <c r="R8" s="159">
        <v>300</v>
      </c>
      <c r="S8" s="159">
        <v>525</v>
      </c>
      <c r="T8" s="160">
        <v>225</v>
      </c>
      <c r="U8" s="160">
        <v>525</v>
      </c>
      <c r="V8" s="161">
        <v>600</v>
      </c>
      <c r="W8" s="162"/>
    </row>
    <row r="9" spans="1:23" x14ac:dyDescent="0.25">
      <c r="A9" s="18"/>
      <c r="B9" s="18" t="s">
        <v>28</v>
      </c>
      <c r="C9" s="131"/>
      <c r="D9" s="124"/>
      <c r="E9" s="20">
        <v>1500</v>
      </c>
      <c r="F9" s="20">
        <v>1050</v>
      </c>
      <c r="G9" s="49">
        <v>1000</v>
      </c>
      <c r="H9" s="148">
        <v>2000</v>
      </c>
      <c r="I9" s="20"/>
      <c r="J9" s="20"/>
      <c r="K9" s="148">
        <v>3500</v>
      </c>
      <c r="L9" s="172">
        <v>4000</v>
      </c>
      <c r="M9" s="20">
        <v>300</v>
      </c>
      <c r="N9" s="20">
        <v>550</v>
      </c>
      <c r="O9" s="65"/>
      <c r="P9" s="65"/>
      <c r="Q9" s="52"/>
      <c r="R9" s="65"/>
      <c r="S9" s="65"/>
      <c r="V9" s="73">
        <v>250</v>
      </c>
      <c r="W9" s="104">
        <f>SUM(C9:V9)</f>
        <v>14150</v>
      </c>
    </row>
    <row r="10" spans="1:23" x14ac:dyDescent="0.25">
      <c r="A10" s="18">
        <v>41990</v>
      </c>
      <c r="B10" s="117" t="s">
        <v>29</v>
      </c>
      <c r="C10" s="131"/>
      <c r="D10" s="124"/>
      <c r="E10" s="20"/>
      <c r="F10" s="20"/>
      <c r="G10" s="49"/>
      <c r="H10" s="20"/>
      <c r="I10" s="20"/>
      <c r="J10" s="20">
        <v>2000</v>
      </c>
      <c r="K10" s="148"/>
      <c r="L10" s="65"/>
      <c r="M10" s="20"/>
      <c r="N10" s="20"/>
      <c r="O10" s="65"/>
      <c r="P10" s="65"/>
      <c r="Q10" s="52"/>
      <c r="R10" s="65"/>
      <c r="S10" s="65"/>
      <c r="T10" s="148"/>
      <c r="U10" s="148"/>
      <c r="V10" s="73"/>
      <c r="W10" s="104">
        <f>SUM(C10:V10)</f>
        <v>2000</v>
      </c>
    </row>
    <row r="11" spans="1:23" x14ac:dyDescent="0.25">
      <c r="A11" s="18"/>
      <c r="B11" s="18" t="s">
        <v>46</v>
      </c>
      <c r="C11" s="131"/>
      <c r="D11" s="124"/>
      <c r="E11" s="69"/>
      <c r="F11" s="20">
        <v>400</v>
      </c>
      <c r="G11" s="49"/>
      <c r="H11" s="20"/>
      <c r="I11" s="52">
        <v>8400</v>
      </c>
      <c r="J11" s="20"/>
      <c r="K11" s="148">
        <v>500</v>
      </c>
      <c r="L11" s="65"/>
      <c r="M11" s="20"/>
      <c r="N11" s="20">
        <v>100</v>
      </c>
      <c r="O11" s="65"/>
      <c r="P11" s="65"/>
      <c r="Q11" s="52">
        <v>2200</v>
      </c>
      <c r="R11" s="65"/>
      <c r="S11" s="65">
        <v>500</v>
      </c>
      <c r="T11" s="148">
        <v>500</v>
      </c>
      <c r="U11" s="148">
        <v>500</v>
      </c>
      <c r="V11" s="74">
        <v>7000</v>
      </c>
      <c r="W11" s="104">
        <f>SUM(C11:V11)</f>
        <v>20100</v>
      </c>
    </row>
    <row r="12" spans="1:23" x14ac:dyDescent="0.25">
      <c r="A12" s="18">
        <v>40820</v>
      </c>
      <c r="B12" s="18" t="s">
        <v>3</v>
      </c>
      <c r="C12" s="131"/>
      <c r="D12" s="125">
        <f>(253*82)+(590*82)+10*82</f>
        <v>69946</v>
      </c>
      <c r="E12" s="20"/>
      <c r="F12" s="20"/>
      <c r="G12" s="49">
        <v>15000</v>
      </c>
      <c r="H12" s="20"/>
      <c r="I12" s="52">
        <v>20500</v>
      </c>
      <c r="J12" s="20"/>
      <c r="K12" s="20"/>
      <c r="L12" s="65"/>
      <c r="M12" s="20"/>
      <c r="N12" s="20"/>
      <c r="O12" s="65"/>
      <c r="P12" s="65"/>
      <c r="Q12" s="52"/>
      <c r="R12" s="65"/>
      <c r="S12" s="65"/>
      <c r="T12" s="65"/>
      <c r="U12" s="75"/>
      <c r="V12" s="73"/>
      <c r="W12" s="104">
        <f>SUM(C12:V12)</f>
        <v>105446</v>
      </c>
    </row>
    <row r="13" spans="1:23" x14ac:dyDescent="0.25">
      <c r="A13" s="18"/>
      <c r="B13" s="18" t="s">
        <v>41</v>
      </c>
      <c r="C13" s="131"/>
      <c r="D13" s="125">
        <f>7600+1596</f>
        <v>9196</v>
      </c>
      <c r="E13" s="20"/>
      <c r="F13" s="20"/>
      <c r="G13" s="49">
        <v>500</v>
      </c>
      <c r="H13" s="20"/>
      <c r="I13" s="17"/>
      <c r="J13" s="20">
        <v>3300</v>
      </c>
      <c r="K13" s="20"/>
      <c r="L13" s="65"/>
      <c r="M13" s="20"/>
      <c r="N13" s="20">
        <v>1500</v>
      </c>
      <c r="O13" s="65"/>
      <c r="P13" s="65"/>
      <c r="Q13" s="52"/>
      <c r="R13" s="65"/>
      <c r="S13" s="65"/>
      <c r="T13" s="65"/>
      <c r="U13" s="75"/>
      <c r="V13" s="73"/>
      <c r="W13" s="104">
        <f>SUM(C13:V13)</f>
        <v>14496</v>
      </c>
    </row>
    <row r="14" spans="1:23" x14ac:dyDescent="0.25">
      <c r="A14" s="18"/>
      <c r="B14" s="18"/>
      <c r="C14" s="131"/>
      <c r="D14" s="125"/>
      <c r="E14" s="20"/>
      <c r="F14" s="20"/>
      <c r="G14" s="49"/>
      <c r="H14" s="20"/>
      <c r="I14" s="17"/>
      <c r="J14" s="65"/>
      <c r="K14" s="65"/>
      <c r="L14" s="65"/>
      <c r="M14" s="20"/>
      <c r="N14" s="20"/>
      <c r="O14" s="65"/>
      <c r="P14" s="65"/>
      <c r="Q14" s="52"/>
      <c r="R14" s="65"/>
      <c r="S14" s="65"/>
      <c r="T14" s="65"/>
      <c r="U14" s="75"/>
      <c r="V14" s="50"/>
      <c r="W14" s="104"/>
    </row>
    <row r="15" spans="1:23" x14ac:dyDescent="0.25">
      <c r="A15" s="152">
        <v>40690</v>
      </c>
      <c r="B15" s="152" t="s">
        <v>82</v>
      </c>
      <c r="C15" s="131"/>
      <c r="D15" s="125"/>
      <c r="E15" s="20"/>
      <c r="F15" s="66"/>
      <c r="G15" s="49"/>
      <c r="H15" s="66"/>
      <c r="I15" s="17"/>
      <c r="J15" s="65"/>
      <c r="K15" s="65"/>
      <c r="L15" s="65"/>
      <c r="M15" s="65"/>
      <c r="N15" s="17"/>
      <c r="O15" s="65"/>
      <c r="P15" s="65"/>
      <c r="Q15" s="17"/>
      <c r="R15" s="65"/>
      <c r="S15" s="65"/>
      <c r="T15" s="65"/>
      <c r="U15" s="75"/>
      <c r="V15" s="75"/>
      <c r="W15" s="104"/>
    </row>
    <row r="16" spans="1:23" x14ac:dyDescent="0.25">
      <c r="A16" s="152"/>
      <c r="B16" s="118" t="s">
        <v>83</v>
      </c>
      <c r="C16" s="131"/>
      <c r="D16" s="125"/>
      <c r="E16" s="20">
        <v>5000</v>
      </c>
      <c r="F16" s="66"/>
      <c r="G16" s="49"/>
      <c r="H16" s="66"/>
      <c r="I16" s="17"/>
      <c r="J16" s="65"/>
      <c r="K16" s="65"/>
      <c r="L16" s="65"/>
      <c r="M16" s="65"/>
      <c r="N16" s="17"/>
      <c r="O16" s="65"/>
      <c r="P16" s="65"/>
      <c r="Q16" s="17"/>
      <c r="R16" s="65"/>
      <c r="S16" s="65"/>
      <c r="T16" s="65"/>
      <c r="U16" s="75"/>
      <c r="V16" s="75"/>
      <c r="W16" s="104"/>
    </row>
    <row r="17" spans="1:23" x14ac:dyDescent="0.25">
      <c r="A17" s="152"/>
      <c r="B17" s="118" t="s">
        <v>84</v>
      </c>
      <c r="C17" s="131"/>
      <c r="D17" s="125"/>
      <c r="E17" s="20"/>
      <c r="F17" s="20">
        <v>36197</v>
      </c>
      <c r="G17" s="49"/>
      <c r="H17" s="66"/>
      <c r="I17" s="17"/>
      <c r="J17" s="65"/>
      <c r="K17" s="65"/>
      <c r="L17" s="65"/>
      <c r="M17" s="65"/>
      <c r="N17" s="17"/>
      <c r="O17" s="65"/>
      <c r="P17" s="65"/>
      <c r="Q17" s="17"/>
      <c r="R17" s="65"/>
      <c r="S17" s="65"/>
      <c r="T17" s="65"/>
      <c r="U17" s="75"/>
      <c r="V17" s="75"/>
      <c r="W17" s="104">
        <f>SUM(C17:V17)</f>
        <v>36197</v>
      </c>
    </row>
    <row r="18" spans="1:23" x14ac:dyDescent="0.25">
      <c r="A18" s="18"/>
      <c r="B18" s="18" t="s">
        <v>33</v>
      </c>
      <c r="C18" s="131"/>
      <c r="D18" s="125"/>
      <c r="E18" s="20"/>
      <c r="F18" s="20"/>
      <c r="G18" s="49"/>
      <c r="H18" s="20"/>
      <c r="I18" s="17"/>
      <c r="J18" s="65"/>
      <c r="K18" s="65"/>
      <c r="L18" s="65"/>
      <c r="M18" s="20">
        <v>500</v>
      </c>
      <c r="N18" s="20"/>
      <c r="O18" s="65"/>
      <c r="P18" s="65"/>
      <c r="Q18" s="52"/>
      <c r="R18" s="65"/>
      <c r="S18" s="65"/>
      <c r="T18" s="65"/>
      <c r="U18" s="75"/>
      <c r="V18" s="50"/>
      <c r="W18" s="104">
        <f>SUM(C18:V18)</f>
        <v>500</v>
      </c>
    </row>
    <row r="19" spans="1:23" x14ac:dyDescent="0.25">
      <c r="A19" s="18"/>
      <c r="B19" s="118" t="s">
        <v>34</v>
      </c>
      <c r="C19" s="131"/>
      <c r="D19" s="124"/>
      <c r="E19" s="20"/>
      <c r="F19" s="20"/>
      <c r="G19" s="49"/>
      <c r="H19" s="20"/>
      <c r="I19" s="65"/>
      <c r="J19" s="65"/>
      <c r="K19" s="65"/>
      <c r="L19" s="65"/>
      <c r="M19" s="65"/>
      <c r="N19" s="20">
        <v>3300</v>
      </c>
      <c r="O19" s="65"/>
      <c r="P19" s="65"/>
      <c r="Q19" s="65"/>
      <c r="R19" s="65"/>
      <c r="S19" s="65"/>
      <c r="T19" s="65"/>
      <c r="U19" s="75"/>
      <c r="V19" s="75"/>
      <c r="W19" s="104">
        <f>SUM(C19:V19)</f>
        <v>3300</v>
      </c>
    </row>
    <row r="20" spans="1:23" ht="15.75" thickBot="1" x14ac:dyDescent="0.3">
      <c r="A20" s="18"/>
      <c r="B20" s="18" t="s">
        <v>85</v>
      </c>
      <c r="C20" s="131"/>
      <c r="D20" s="125">
        <f>800*3.5</f>
        <v>2800</v>
      </c>
      <c r="E20" s="20"/>
      <c r="F20" s="20"/>
      <c r="G20" s="144">
        <v>6500</v>
      </c>
      <c r="H20" s="20"/>
      <c r="I20" s="65"/>
      <c r="J20" s="65"/>
      <c r="K20" s="65"/>
      <c r="L20" s="65"/>
      <c r="M20" s="65"/>
      <c r="N20" s="65"/>
      <c r="O20" s="65"/>
      <c r="P20" s="65"/>
      <c r="Q20" s="65"/>
      <c r="R20" s="65"/>
      <c r="S20" s="65"/>
      <c r="T20" s="65"/>
      <c r="U20" s="75"/>
      <c r="V20" s="75"/>
      <c r="W20" s="104">
        <f>SUM(C20:V20)</f>
        <v>9300</v>
      </c>
    </row>
    <row r="21" spans="1:23" x14ac:dyDescent="0.25">
      <c r="A21" s="36"/>
      <c r="B21" s="36" t="s">
        <v>86</v>
      </c>
      <c r="C21" s="132"/>
      <c r="D21" s="126"/>
      <c r="E21" s="39"/>
      <c r="F21" s="39"/>
      <c r="G21" s="49">
        <v>5500</v>
      </c>
      <c r="H21" s="39"/>
      <c r="I21" s="70"/>
      <c r="J21" s="70"/>
      <c r="K21" s="70"/>
      <c r="L21" s="70"/>
      <c r="M21" s="70"/>
      <c r="N21" s="70"/>
      <c r="O21" s="70"/>
      <c r="P21" s="70"/>
      <c r="Q21" s="70"/>
      <c r="R21" s="70"/>
      <c r="S21" s="70"/>
      <c r="T21" s="70"/>
      <c r="U21" s="76"/>
      <c r="V21" s="76"/>
      <c r="W21" s="104">
        <f>SUM(C21:V21)</f>
        <v>5500</v>
      </c>
    </row>
    <row r="22" spans="1:23" ht="15.75" thickBot="1" x14ac:dyDescent="0.3">
      <c r="A22" s="36"/>
      <c r="B22" s="36"/>
      <c r="C22" s="132"/>
      <c r="D22" s="126"/>
      <c r="E22" s="39"/>
      <c r="F22" s="39"/>
      <c r="G22" s="39"/>
      <c r="H22" s="169"/>
      <c r="I22" s="70"/>
      <c r="J22" s="70"/>
      <c r="K22" s="70"/>
      <c r="L22" s="70"/>
      <c r="M22" s="70"/>
      <c r="N22" s="70"/>
      <c r="O22" s="70"/>
      <c r="P22" s="70"/>
      <c r="Q22" s="70"/>
      <c r="R22" s="70"/>
      <c r="S22" s="70"/>
      <c r="T22" s="70"/>
      <c r="U22" s="76"/>
      <c r="V22" s="76"/>
      <c r="W22" s="104"/>
    </row>
    <row r="23" spans="1:23" ht="15.75" hidden="1" x14ac:dyDescent="0.25">
      <c r="A23" s="113"/>
      <c r="B23" s="116" t="s">
        <v>87</v>
      </c>
      <c r="C23" s="129"/>
      <c r="D23" s="122"/>
      <c r="E23" s="106"/>
      <c r="F23" s="106"/>
      <c r="G23" s="106"/>
      <c r="H23" s="106"/>
      <c r="I23" s="107"/>
      <c r="J23" s="107"/>
      <c r="K23" s="107"/>
      <c r="L23" s="107"/>
      <c r="M23" s="107"/>
      <c r="N23" s="107"/>
      <c r="O23" s="107"/>
      <c r="P23" s="107"/>
      <c r="Q23" s="107"/>
      <c r="R23" s="107"/>
      <c r="S23" s="107"/>
      <c r="T23" s="107"/>
      <c r="U23" s="108"/>
      <c r="V23" s="108"/>
      <c r="W23" s="109"/>
    </row>
    <row r="24" spans="1:23" hidden="1" x14ac:dyDescent="0.25">
      <c r="A24" s="36"/>
      <c r="B24" s="18" t="s">
        <v>49</v>
      </c>
      <c r="C24" s="132">
        <v>3040</v>
      </c>
      <c r="D24" s="126"/>
      <c r="E24" s="39"/>
      <c r="F24" s="39"/>
      <c r="G24" s="39"/>
      <c r="H24" s="39"/>
      <c r="I24" s="70"/>
      <c r="J24" s="70"/>
      <c r="K24" s="70"/>
      <c r="L24" s="70"/>
      <c r="M24" s="70"/>
      <c r="N24" s="70"/>
      <c r="O24" s="70"/>
      <c r="P24" s="70"/>
      <c r="Q24" s="70"/>
      <c r="R24" s="70"/>
      <c r="S24" s="70"/>
      <c r="T24" s="70"/>
      <c r="U24" s="76"/>
      <c r="V24" s="76"/>
      <c r="W24" s="104">
        <f t="shared" ref="W24:W39" si="0">SUM(C24:V24)</f>
        <v>3040</v>
      </c>
    </row>
    <row r="25" spans="1:23" hidden="1" x14ac:dyDescent="0.25">
      <c r="A25" s="36"/>
      <c r="B25" s="18" t="s">
        <v>50</v>
      </c>
      <c r="C25" s="142"/>
      <c r="D25" s="126"/>
      <c r="E25" s="39"/>
      <c r="F25" s="39"/>
      <c r="G25" s="39"/>
      <c r="H25" s="39"/>
      <c r="I25" s="70"/>
      <c r="J25" s="70"/>
      <c r="K25" s="70"/>
      <c r="L25" s="70"/>
      <c r="M25" s="70"/>
      <c r="N25" s="70"/>
      <c r="O25" s="70"/>
      <c r="P25" s="70"/>
      <c r="Q25" s="70"/>
      <c r="R25" s="70"/>
      <c r="S25" s="70"/>
      <c r="T25" s="70"/>
      <c r="U25" s="76"/>
      <c r="V25" s="76"/>
      <c r="W25" s="104">
        <f t="shared" si="0"/>
        <v>0</v>
      </c>
    </row>
    <row r="26" spans="1:23" hidden="1" x14ac:dyDescent="0.25">
      <c r="A26" s="36"/>
      <c r="B26" s="18" t="s">
        <v>51</v>
      </c>
      <c r="C26" s="142"/>
      <c r="D26" s="126"/>
      <c r="E26" s="39"/>
      <c r="F26" s="39"/>
      <c r="G26" s="39"/>
      <c r="H26" s="39"/>
      <c r="I26" s="70"/>
      <c r="J26" s="70"/>
      <c r="K26" s="70"/>
      <c r="L26" s="70"/>
      <c r="M26" s="70"/>
      <c r="N26" s="70"/>
      <c r="O26" s="70"/>
      <c r="P26" s="70"/>
      <c r="Q26" s="70"/>
      <c r="R26" s="70"/>
      <c r="S26" s="70"/>
      <c r="T26" s="70"/>
      <c r="U26" s="76"/>
      <c r="V26" s="76"/>
      <c r="W26" s="104">
        <f t="shared" si="0"/>
        <v>0</v>
      </c>
    </row>
    <row r="27" spans="1:23" hidden="1" x14ac:dyDescent="0.25">
      <c r="A27" s="36"/>
      <c r="B27" s="118" t="s">
        <v>52</v>
      </c>
      <c r="C27" s="131">
        <v>25000</v>
      </c>
      <c r="D27" s="126"/>
      <c r="E27" s="39"/>
      <c r="F27" s="39"/>
      <c r="G27" s="39"/>
      <c r="H27" s="39"/>
      <c r="I27" s="70"/>
      <c r="J27" s="70"/>
      <c r="K27" s="70"/>
      <c r="L27" s="70"/>
      <c r="M27" s="70"/>
      <c r="N27" s="70"/>
      <c r="O27" s="70"/>
      <c r="P27" s="70"/>
      <c r="Q27" s="70"/>
      <c r="R27" s="70"/>
      <c r="S27" s="70"/>
      <c r="T27" s="70"/>
      <c r="U27" s="76"/>
      <c r="V27" s="76"/>
      <c r="W27" s="104">
        <f t="shared" si="0"/>
        <v>25000</v>
      </c>
    </row>
    <row r="28" spans="1:23" hidden="1" x14ac:dyDescent="0.25">
      <c r="A28" s="36"/>
      <c r="B28" s="119" t="s">
        <v>53</v>
      </c>
      <c r="C28" s="142"/>
      <c r="D28" s="126"/>
      <c r="E28" s="39"/>
      <c r="F28" s="39"/>
      <c r="G28" s="39"/>
      <c r="H28" s="39"/>
      <c r="I28" s="70"/>
      <c r="J28" s="70"/>
      <c r="K28" s="70"/>
      <c r="L28" s="70"/>
      <c r="M28" s="70"/>
      <c r="N28" s="70"/>
      <c r="O28" s="70"/>
      <c r="P28" s="70"/>
      <c r="Q28" s="70"/>
      <c r="R28" s="70"/>
      <c r="S28" s="70"/>
      <c r="T28" s="70"/>
      <c r="U28" s="76"/>
      <c r="V28" s="76"/>
      <c r="W28" s="104">
        <f t="shared" si="0"/>
        <v>0</v>
      </c>
    </row>
    <row r="29" spans="1:23" hidden="1" x14ac:dyDescent="0.25">
      <c r="A29" s="36"/>
      <c r="B29" s="119" t="s">
        <v>54</v>
      </c>
      <c r="C29" s="142"/>
      <c r="D29" s="126"/>
      <c r="E29" s="39"/>
      <c r="F29" s="39"/>
      <c r="G29" s="39"/>
      <c r="H29" s="39"/>
      <c r="I29" s="70"/>
      <c r="J29" s="70"/>
      <c r="K29" s="70"/>
      <c r="L29" s="70"/>
      <c r="M29" s="70"/>
      <c r="N29" s="70"/>
      <c r="O29" s="70"/>
      <c r="P29" s="70"/>
      <c r="Q29" s="70"/>
      <c r="R29" s="70"/>
      <c r="S29" s="70"/>
      <c r="T29" s="70"/>
      <c r="U29" s="76"/>
      <c r="V29" s="76"/>
      <c r="W29" s="104">
        <f t="shared" si="0"/>
        <v>0</v>
      </c>
    </row>
    <row r="30" spans="1:23" hidden="1" x14ac:dyDescent="0.25">
      <c r="A30" s="36"/>
      <c r="B30" s="120" t="s">
        <v>55</v>
      </c>
      <c r="C30" s="142"/>
      <c r="D30" s="126"/>
      <c r="E30" s="39"/>
      <c r="F30" s="39"/>
      <c r="G30" s="39"/>
      <c r="H30" s="39"/>
      <c r="I30" s="70"/>
      <c r="J30" s="70"/>
      <c r="K30" s="70"/>
      <c r="L30" s="70"/>
      <c r="M30" s="70"/>
      <c r="N30" s="70"/>
      <c r="O30" s="70"/>
      <c r="P30" s="70"/>
      <c r="Q30" s="70"/>
      <c r="R30" s="70"/>
      <c r="S30" s="70"/>
      <c r="T30" s="70"/>
      <c r="U30" s="76"/>
      <c r="V30" s="76"/>
      <c r="W30" s="104">
        <f t="shared" si="0"/>
        <v>0</v>
      </c>
    </row>
    <row r="31" spans="1:23" hidden="1" x14ac:dyDescent="0.25">
      <c r="A31" s="36"/>
      <c r="B31" s="119" t="s">
        <v>17</v>
      </c>
      <c r="C31" s="142"/>
      <c r="D31" s="126"/>
      <c r="E31" s="39"/>
      <c r="F31" s="39"/>
      <c r="G31" s="39"/>
      <c r="H31" s="39"/>
      <c r="I31" s="70"/>
      <c r="J31" s="70"/>
      <c r="K31" s="70"/>
      <c r="L31" s="70"/>
      <c r="M31" s="70"/>
      <c r="N31" s="70"/>
      <c r="O31" s="70"/>
      <c r="P31" s="70"/>
      <c r="Q31" s="70"/>
      <c r="R31" s="70"/>
      <c r="S31" s="70"/>
      <c r="T31" s="70"/>
      <c r="U31" s="76"/>
      <c r="V31" s="76"/>
      <c r="W31" s="104">
        <f t="shared" si="0"/>
        <v>0</v>
      </c>
    </row>
    <row r="32" spans="1:23" hidden="1" x14ac:dyDescent="0.25">
      <c r="A32" s="36"/>
      <c r="B32" s="119" t="s">
        <v>56</v>
      </c>
      <c r="C32" s="142"/>
      <c r="D32" s="126"/>
      <c r="E32" s="39"/>
      <c r="F32" s="39"/>
      <c r="G32" s="39"/>
      <c r="H32" s="39"/>
      <c r="I32" s="70"/>
      <c r="J32" s="70"/>
      <c r="K32" s="70"/>
      <c r="L32" s="70"/>
      <c r="M32" s="70"/>
      <c r="N32" s="70"/>
      <c r="O32" s="70"/>
      <c r="P32" s="70"/>
      <c r="Q32" s="70"/>
      <c r="R32" s="70"/>
      <c r="S32" s="70"/>
      <c r="T32" s="70"/>
      <c r="U32" s="76"/>
      <c r="V32" s="76"/>
      <c r="W32" s="104">
        <f t="shared" si="0"/>
        <v>0</v>
      </c>
    </row>
    <row r="33" spans="1:51" hidden="1" x14ac:dyDescent="0.25">
      <c r="A33" s="36"/>
      <c r="B33" s="119" t="s">
        <v>57</v>
      </c>
      <c r="C33" s="142"/>
      <c r="D33" s="126"/>
      <c r="E33" s="39"/>
      <c r="F33" s="39"/>
      <c r="G33" s="39"/>
      <c r="H33" s="39"/>
      <c r="I33" s="70"/>
      <c r="J33" s="70"/>
      <c r="K33" s="70"/>
      <c r="L33" s="70"/>
      <c r="M33" s="70"/>
      <c r="N33" s="70"/>
      <c r="O33" s="70"/>
      <c r="P33" s="70"/>
      <c r="Q33" s="70"/>
      <c r="R33" s="70"/>
      <c r="S33" s="70"/>
      <c r="T33" s="70"/>
      <c r="U33" s="76"/>
      <c r="V33" s="76"/>
      <c r="W33" s="104">
        <f t="shared" si="0"/>
        <v>0</v>
      </c>
    </row>
    <row r="34" spans="1:51" hidden="1" x14ac:dyDescent="0.25">
      <c r="A34" s="36"/>
      <c r="B34" s="119" t="s">
        <v>58</v>
      </c>
      <c r="C34" s="142"/>
      <c r="D34" s="126"/>
      <c r="E34" s="39"/>
      <c r="F34" s="39"/>
      <c r="G34" s="39"/>
      <c r="H34" s="39"/>
      <c r="I34" s="70"/>
      <c r="J34" s="70"/>
      <c r="K34" s="70"/>
      <c r="L34" s="70"/>
      <c r="M34" s="70"/>
      <c r="N34" s="70"/>
      <c r="O34" s="70"/>
      <c r="P34" s="70"/>
      <c r="Q34" s="70"/>
      <c r="R34" s="70"/>
      <c r="S34" s="70"/>
      <c r="T34" s="70"/>
      <c r="U34" s="76"/>
      <c r="V34" s="76"/>
      <c r="W34" s="104">
        <f t="shared" si="0"/>
        <v>0</v>
      </c>
    </row>
    <row r="35" spans="1:51" hidden="1" x14ac:dyDescent="0.25">
      <c r="A35" s="36"/>
      <c r="B35" s="120" t="s">
        <v>59</v>
      </c>
      <c r="C35" s="142"/>
      <c r="D35" s="126"/>
      <c r="E35" s="39"/>
      <c r="F35" s="39"/>
      <c r="G35" s="39"/>
      <c r="H35" s="39"/>
      <c r="I35" s="70"/>
      <c r="J35" s="70"/>
      <c r="K35" s="70"/>
      <c r="L35" s="70"/>
      <c r="M35" s="70"/>
      <c r="N35" s="70"/>
      <c r="O35" s="70"/>
      <c r="P35" s="70"/>
      <c r="Q35" s="70"/>
      <c r="R35" s="70"/>
      <c r="S35" s="70"/>
      <c r="T35" s="70"/>
      <c r="U35" s="76"/>
      <c r="V35" s="76"/>
      <c r="W35" s="104">
        <f t="shared" si="0"/>
        <v>0</v>
      </c>
    </row>
    <row r="36" spans="1:51" hidden="1" x14ac:dyDescent="0.25">
      <c r="A36" s="36"/>
      <c r="B36" s="119" t="s">
        <v>60</v>
      </c>
      <c r="C36" s="142"/>
      <c r="D36" s="126"/>
      <c r="E36" s="39"/>
      <c r="F36" s="39"/>
      <c r="G36" s="39"/>
      <c r="H36" s="39"/>
      <c r="I36" s="70"/>
      <c r="J36" s="70"/>
      <c r="K36" s="70"/>
      <c r="L36" s="70"/>
      <c r="M36" s="70"/>
      <c r="N36" s="70"/>
      <c r="O36" s="70"/>
      <c r="P36" s="70"/>
      <c r="Q36" s="70"/>
      <c r="R36" s="70"/>
      <c r="S36" s="70"/>
      <c r="T36" s="70"/>
      <c r="U36" s="76"/>
      <c r="V36" s="76"/>
      <c r="W36" s="104">
        <f t="shared" si="0"/>
        <v>0</v>
      </c>
    </row>
    <row r="37" spans="1:51" hidden="1" x14ac:dyDescent="0.25">
      <c r="A37" s="36"/>
      <c r="B37" s="18" t="s">
        <v>61</v>
      </c>
      <c r="C37" s="142"/>
      <c r="D37" s="126"/>
      <c r="E37" s="39"/>
      <c r="F37" s="39"/>
      <c r="G37" s="39"/>
      <c r="H37" s="39"/>
      <c r="I37" s="70"/>
      <c r="J37" s="70"/>
      <c r="K37" s="70"/>
      <c r="L37" s="70"/>
      <c r="M37" s="70"/>
      <c r="N37" s="70"/>
      <c r="O37" s="70"/>
      <c r="P37" s="70"/>
      <c r="Q37" s="70"/>
      <c r="R37" s="70"/>
      <c r="S37" s="70"/>
      <c r="T37" s="70"/>
      <c r="U37" s="76"/>
      <c r="V37" s="76"/>
      <c r="W37" s="104">
        <f t="shared" si="0"/>
        <v>0</v>
      </c>
    </row>
    <row r="38" spans="1:51" ht="15.75" hidden="1" thickBot="1" x14ac:dyDescent="0.3">
      <c r="A38" s="36"/>
      <c r="B38" s="24" t="s">
        <v>62</v>
      </c>
      <c r="C38" s="142"/>
      <c r="D38" s="126"/>
      <c r="E38" s="39"/>
      <c r="F38" s="39"/>
      <c r="G38" s="39"/>
      <c r="H38" s="39"/>
      <c r="I38" s="70"/>
      <c r="J38" s="70"/>
      <c r="K38" s="70"/>
      <c r="L38" s="70"/>
      <c r="M38" s="70"/>
      <c r="N38" s="70"/>
      <c r="O38" s="70"/>
      <c r="P38" s="70"/>
      <c r="Q38" s="70"/>
      <c r="R38" s="70"/>
      <c r="S38" s="70"/>
      <c r="T38" s="70"/>
      <c r="U38" s="76"/>
      <c r="V38" s="76"/>
      <c r="W38" s="104">
        <f t="shared" si="0"/>
        <v>0</v>
      </c>
    </row>
    <row r="39" spans="1:51" ht="16.5" thickBot="1" x14ac:dyDescent="0.3">
      <c r="A39" s="82"/>
      <c r="B39" s="121" t="s">
        <v>88</v>
      </c>
      <c r="C39" s="133">
        <f t="shared" ref="C39:V39" si="1">SUM(C5:C38)</f>
        <v>28040</v>
      </c>
      <c r="D39" s="127">
        <f t="shared" si="1"/>
        <v>94142</v>
      </c>
      <c r="E39" s="83">
        <f t="shared" si="1"/>
        <v>8250</v>
      </c>
      <c r="F39" s="83">
        <f t="shared" si="1"/>
        <v>38897</v>
      </c>
      <c r="G39" s="83">
        <f t="shared" si="1"/>
        <v>31525</v>
      </c>
      <c r="H39" s="83">
        <f t="shared" si="1"/>
        <v>4175</v>
      </c>
      <c r="I39" s="83">
        <f t="shared" si="1"/>
        <v>32200</v>
      </c>
      <c r="J39" s="83">
        <f t="shared" si="1"/>
        <v>6925</v>
      </c>
      <c r="K39" s="83">
        <f t="shared" si="1"/>
        <v>5000</v>
      </c>
      <c r="L39" s="83">
        <f t="shared" si="1"/>
        <v>5000</v>
      </c>
      <c r="M39" s="83">
        <f t="shared" si="1"/>
        <v>1800</v>
      </c>
      <c r="N39" s="83">
        <f t="shared" si="1"/>
        <v>6875</v>
      </c>
      <c r="O39" s="83">
        <f t="shared" si="1"/>
        <v>2225</v>
      </c>
      <c r="P39" s="83">
        <f t="shared" si="1"/>
        <v>0</v>
      </c>
      <c r="Q39" s="83">
        <f t="shared" si="1"/>
        <v>5175</v>
      </c>
      <c r="R39" s="83">
        <f t="shared" si="1"/>
        <v>4300</v>
      </c>
      <c r="S39" s="83">
        <f t="shared" si="1"/>
        <v>1025</v>
      </c>
      <c r="T39" s="83">
        <f t="shared" si="1"/>
        <v>1500</v>
      </c>
      <c r="U39" s="83">
        <f t="shared" si="1"/>
        <v>1525</v>
      </c>
      <c r="V39" s="84">
        <f t="shared" si="1"/>
        <v>8100</v>
      </c>
      <c r="W39" s="85">
        <f t="shared" si="0"/>
        <v>286679</v>
      </c>
    </row>
    <row r="40" spans="1:51" ht="15.75" thickBot="1" x14ac:dyDescent="0.3">
      <c r="B40" s="30"/>
      <c r="C40" s="61"/>
      <c r="D40" s="81"/>
      <c r="E40" s="61"/>
      <c r="F40" s="61"/>
      <c r="G40" s="61"/>
      <c r="H40" s="61"/>
      <c r="I40" s="58"/>
      <c r="J40" s="58"/>
      <c r="K40" s="58"/>
      <c r="L40" s="58"/>
      <c r="M40" s="58"/>
      <c r="N40" s="58"/>
      <c r="O40" s="58"/>
      <c r="P40" s="58"/>
      <c r="Q40" s="58"/>
      <c r="R40" s="58"/>
      <c r="S40" s="58"/>
      <c r="T40" s="58"/>
      <c r="U40" s="58"/>
      <c r="V40" s="58"/>
    </row>
    <row r="41" spans="1:51" s="62" customFormat="1" ht="15.75" thickBot="1" x14ac:dyDescent="0.3">
      <c r="A41" s="95"/>
      <c r="B41" s="96" t="s">
        <v>89</v>
      </c>
      <c r="C41" s="96"/>
      <c r="D41" s="97"/>
      <c r="E41" s="98"/>
      <c r="F41" s="98"/>
      <c r="G41" s="98"/>
      <c r="H41" s="98"/>
      <c r="I41" s="99"/>
      <c r="J41" s="99"/>
      <c r="K41" s="99"/>
      <c r="L41" s="99"/>
      <c r="M41" s="99"/>
      <c r="N41" s="99"/>
      <c r="O41" s="99"/>
      <c r="P41" s="99"/>
      <c r="Q41" s="99"/>
      <c r="R41" s="99"/>
      <c r="S41" s="99"/>
      <c r="T41" s="99"/>
      <c r="U41" s="99"/>
      <c r="V41" s="100"/>
      <c r="W41" s="105"/>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row>
    <row r="42" spans="1:51" x14ac:dyDescent="0.25">
      <c r="A42" s="80"/>
      <c r="B42" s="60" t="s">
        <v>39</v>
      </c>
      <c r="C42" s="140"/>
      <c r="D42" s="136">
        <f>6000*11</f>
        <v>66000</v>
      </c>
      <c r="E42" s="71"/>
      <c r="F42" s="71"/>
      <c r="G42" s="71"/>
      <c r="H42" s="71"/>
      <c r="I42" s="72"/>
      <c r="J42" s="72"/>
      <c r="K42" s="72"/>
      <c r="L42" s="72"/>
      <c r="M42" s="72"/>
      <c r="N42" s="59"/>
      <c r="O42" s="72"/>
      <c r="P42" s="72"/>
      <c r="Q42" s="72"/>
      <c r="R42" s="72"/>
      <c r="S42" s="72"/>
      <c r="T42" s="72"/>
      <c r="U42" s="77"/>
      <c r="V42" s="77"/>
      <c r="W42" s="104">
        <f>SUM(C42:V42)</f>
        <v>66000</v>
      </c>
    </row>
    <row r="43" spans="1:51" x14ac:dyDescent="0.25">
      <c r="A43" s="110"/>
      <c r="B43" s="50" t="s">
        <v>34</v>
      </c>
      <c r="C43" s="131"/>
      <c r="D43" s="137"/>
      <c r="E43" s="20"/>
      <c r="F43" s="20"/>
      <c r="G43" s="20"/>
      <c r="H43" s="20"/>
      <c r="I43" s="65"/>
      <c r="J43" s="65"/>
      <c r="K43" s="65"/>
      <c r="L43" s="65"/>
      <c r="M43" s="65"/>
      <c r="N43" s="20">
        <v>8000</v>
      </c>
      <c r="O43" s="65"/>
      <c r="P43" s="65"/>
      <c r="Q43" s="65"/>
      <c r="R43" s="65"/>
      <c r="S43" s="65"/>
      <c r="T43" s="65"/>
      <c r="U43" s="65"/>
      <c r="V43" s="65"/>
      <c r="W43" s="104"/>
    </row>
    <row r="44" spans="1:51" x14ac:dyDescent="0.25">
      <c r="A44" s="110"/>
      <c r="B44" s="134" t="s">
        <v>86</v>
      </c>
      <c r="C44" s="131"/>
      <c r="D44" s="138"/>
      <c r="E44" s="39"/>
      <c r="F44" s="39"/>
      <c r="G44" s="39">
        <v>5500</v>
      </c>
      <c r="H44" s="39"/>
      <c r="I44" s="70"/>
      <c r="J44" s="70"/>
      <c r="K44" s="70"/>
      <c r="L44" s="70"/>
      <c r="M44" s="70"/>
      <c r="N44" s="39"/>
      <c r="O44" s="70"/>
      <c r="P44" s="70"/>
      <c r="Q44" s="70"/>
      <c r="R44" s="70"/>
      <c r="S44" s="70"/>
      <c r="T44" s="70"/>
      <c r="U44" s="70"/>
      <c r="V44" s="70"/>
      <c r="W44" s="111"/>
    </row>
    <row r="45" spans="1:51" x14ac:dyDescent="0.25">
      <c r="A45" s="110"/>
      <c r="B45" s="134" t="s">
        <v>48</v>
      </c>
      <c r="C45" s="131"/>
      <c r="D45" s="138"/>
      <c r="E45" s="39"/>
      <c r="F45" s="39"/>
      <c r="G45" s="39">
        <v>25000</v>
      </c>
      <c r="H45" s="39"/>
      <c r="I45" s="70"/>
      <c r="J45" s="70"/>
      <c r="K45" s="70"/>
      <c r="L45" s="70"/>
      <c r="M45" s="70"/>
      <c r="N45" s="39"/>
      <c r="O45" s="70"/>
      <c r="P45" s="70"/>
      <c r="Q45" s="70"/>
      <c r="R45" s="70"/>
      <c r="S45" s="70"/>
      <c r="T45" s="70"/>
      <c r="U45" s="70"/>
      <c r="V45" s="70"/>
      <c r="W45" s="111"/>
    </row>
    <row r="46" spans="1:51" x14ac:dyDescent="0.25">
      <c r="A46" s="110"/>
      <c r="B46" s="134" t="s">
        <v>90</v>
      </c>
      <c r="C46" s="131"/>
      <c r="D46" s="138"/>
      <c r="E46" s="39"/>
      <c r="F46" s="39"/>
      <c r="G46" s="39"/>
      <c r="H46" s="39"/>
      <c r="I46" s="70"/>
      <c r="J46" s="70"/>
      <c r="K46" s="151">
        <v>2000</v>
      </c>
      <c r="L46" s="151"/>
      <c r="M46" s="70"/>
      <c r="N46" s="39"/>
      <c r="O46" s="70"/>
      <c r="P46" s="70"/>
      <c r="Q46" s="151" t="s">
        <v>91</v>
      </c>
      <c r="R46" s="70"/>
      <c r="S46" s="70"/>
      <c r="T46" s="70"/>
      <c r="U46" s="70"/>
      <c r="V46" s="151" t="s">
        <v>91</v>
      </c>
      <c r="W46" s="111"/>
    </row>
    <row r="47" spans="1:51" x14ac:dyDescent="0.25">
      <c r="A47" s="110"/>
      <c r="B47" s="134" t="s">
        <v>4</v>
      </c>
      <c r="C47" s="131"/>
      <c r="D47" s="138"/>
      <c r="E47" s="39"/>
      <c r="F47" s="39"/>
      <c r="G47" s="147">
        <v>1000</v>
      </c>
      <c r="H47" s="39"/>
      <c r="I47" s="70"/>
      <c r="J47" s="70"/>
      <c r="K47" s="70"/>
      <c r="L47" s="70"/>
      <c r="M47" s="70"/>
      <c r="N47" s="39"/>
      <c r="O47" s="70"/>
      <c r="P47" s="70"/>
      <c r="Q47" s="70"/>
      <c r="R47" s="70"/>
      <c r="S47" s="70"/>
      <c r="T47" s="70"/>
      <c r="U47" s="70"/>
      <c r="V47" s="70"/>
      <c r="W47" s="111"/>
    </row>
    <row r="48" spans="1:51" ht="15.75" thickBot="1" x14ac:dyDescent="0.3">
      <c r="A48" s="37"/>
      <c r="B48" s="134" t="s">
        <v>92</v>
      </c>
      <c r="C48" s="131">
        <v>7549.28</v>
      </c>
      <c r="D48" s="138"/>
      <c r="E48" s="39"/>
      <c r="F48" s="39"/>
      <c r="G48" s="39"/>
      <c r="H48" s="39"/>
      <c r="I48" s="70"/>
      <c r="J48" s="70"/>
      <c r="K48" s="70"/>
      <c r="L48" s="70"/>
      <c r="M48" s="70"/>
      <c r="N48" s="147"/>
      <c r="O48" s="70"/>
      <c r="P48" s="70"/>
      <c r="Q48" s="70"/>
      <c r="R48" s="70"/>
      <c r="S48" s="70"/>
      <c r="T48" s="70"/>
      <c r="U48" s="76"/>
      <c r="V48" s="76"/>
      <c r="W48" s="111">
        <f>SUM(C48:V48)</f>
        <v>7549.28</v>
      </c>
    </row>
    <row r="49" spans="1:23" ht="16.5" thickBot="1" x14ac:dyDescent="0.3">
      <c r="A49" s="101"/>
      <c r="B49" s="135" t="s">
        <v>93</v>
      </c>
      <c r="C49" s="141">
        <f>SUM(C42:C48)</f>
        <v>7549.28</v>
      </c>
      <c r="D49" s="139">
        <f>SUM(D42:D48)</f>
        <v>66000</v>
      </c>
      <c r="E49" s="102">
        <f t="shared" ref="E49:V49" si="2">SUM(E42:E48)</f>
        <v>0</v>
      </c>
      <c r="F49" s="102">
        <f t="shared" si="2"/>
        <v>0</v>
      </c>
      <c r="G49" s="102">
        <f t="shared" si="2"/>
        <v>31500</v>
      </c>
      <c r="H49" s="102">
        <f t="shared" si="2"/>
        <v>0</v>
      </c>
      <c r="I49" s="102">
        <f t="shared" si="2"/>
        <v>0</v>
      </c>
      <c r="J49" s="102">
        <f t="shared" si="2"/>
        <v>0</v>
      </c>
      <c r="K49" s="102">
        <f t="shared" si="2"/>
        <v>2000</v>
      </c>
      <c r="L49" s="102">
        <f t="shared" si="2"/>
        <v>0</v>
      </c>
      <c r="M49" s="102">
        <f t="shared" si="2"/>
        <v>0</v>
      </c>
      <c r="N49" s="102">
        <f t="shared" si="2"/>
        <v>8000</v>
      </c>
      <c r="O49" s="102">
        <f t="shared" si="2"/>
        <v>0</v>
      </c>
      <c r="P49" s="102">
        <f t="shared" si="2"/>
        <v>0</v>
      </c>
      <c r="Q49" s="102">
        <f t="shared" si="2"/>
        <v>0</v>
      </c>
      <c r="R49" s="102">
        <f t="shared" si="2"/>
        <v>0</v>
      </c>
      <c r="S49" s="102">
        <f t="shared" si="2"/>
        <v>0</v>
      </c>
      <c r="T49" s="102">
        <f t="shared" si="2"/>
        <v>0</v>
      </c>
      <c r="U49" s="102"/>
      <c r="V49" s="102">
        <f t="shared" si="2"/>
        <v>0</v>
      </c>
      <c r="W49" s="103">
        <f>SUM(C49:V49)</f>
        <v>115049.28</v>
      </c>
    </row>
    <row r="50" spans="1:23" x14ac:dyDescent="0.25">
      <c r="C50" s="61"/>
      <c r="D50" s="58"/>
      <c r="E50" s="61"/>
      <c r="F50" s="61"/>
      <c r="G50" s="61"/>
      <c r="H50" s="61"/>
      <c r="I50" s="58"/>
      <c r="J50" s="58"/>
      <c r="K50" s="58"/>
      <c r="L50" s="58"/>
      <c r="M50" s="58"/>
      <c r="N50" s="58"/>
      <c r="O50" s="58"/>
      <c r="P50" s="58"/>
      <c r="Q50" s="58"/>
      <c r="R50" s="58"/>
      <c r="S50" s="58"/>
      <c r="T50" s="58"/>
      <c r="U50" s="58"/>
      <c r="V50" s="58"/>
    </row>
    <row r="51" spans="1:23" x14ac:dyDescent="0.25">
      <c r="C51" s="61"/>
      <c r="D51" s="58"/>
      <c r="E51" s="61"/>
      <c r="F51" s="61"/>
      <c r="G51" s="61"/>
      <c r="H51" s="61"/>
      <c r="I51" s="58"/>
      <c r="J51" s="58"/>
      <c r="K51" s="58"/>
      <c r="L51" s="58"/>
      <c r="M51" s="58"/>
      <c r="N51" s="58"/>
      <c r="O51" s="58"/>
      <c r="P51" s="58"/>
      <c r="Q51" s="58"/>
      <c r="R51" s="58"/>
      <c r="S51" s="58"/>
      <c r="T51" s="58"/>
      <c r="U51" s="58"/>
      <c r="V51" s="58"/>
    </row>
    <row r="52" spans="1:23" x14ac:dyDescent="0.25">
      <c r="A52" s="601" t="s">
        <v>63</v>
      </c>
      <c r="B52" s="601"/>
      <c r="D52" s="58"/>
      <c r="E52" s="61"/>
      <c r="F52" s="61"/>
      <c r="G52" s="61"/>
      <c r="H52" s="61"/>
      <c r="I52" s="58"/>
      <c r="J52" s="58"/>
      <c r="K52" s="58"/>
      <c r="L52" s="58"/>
      <c r="M52" s="58"/>
      <c r="N52" s="58"/>
      <c r="O52" s="58"/>
      <c r="P52" s="58"/>
      <c r="Q52" s="58"/>
      <c r="R52" s="58"/>
      <c r="S52" s="58"/>
      <c r="T52" s="58"/>
      <c r="U52" s="58"/>
      <c r="V52" s="58"/>
    </row>
    <row r="53" spans="1:23" x14ac:dyDescent="0.25">
      <c r="A53" s="46">
        <v>40090</v>
      </c>
      <c r="B53" s="45" t="s">
        <v>64</v>
      </c>
    </row>
    <row r="54" spans="1:23" x14ac:dyDescent="0.25">
      <c r="A54" s="46">
        <v>40800</v>
      </c>
      <c r="B54" s="45" t="s">
        <v>65</v>
      </c>
    </row>
    <row r="55" spans="1:23" x14ac:dyDescent="0.25">
      <c r="A55" s="46">
        <v>40620</v>
      </c>
      <c r="B55" s="47" t="s">
        <v>66</v>
      </c>
    </row>
    <row r="57" spans="1:23" x14ac:dyDescent="0.25">
      <c r="A57" s="6" t="s">
        <v>94</v>
      </c>
      <c r="B57" s="6" t="s">
        <v>95</v>
      </c>
    </row>
    <row r="58" spans="1:23" ht="90" x14ac:dyDescent="0.25">
      <c r="A58" s="6" t="s">
        <v>94</v>
      </c>
      <c r="B58" s="6" t="s">
        <v>96</v>
      </c>
    </row>
  </sheetData>
  <mergeCells count="1">
    <mergeCell ref="A52:B52"/>
  </mergeCells>
  <pageMargins left="0.7" right="0.7" top="0.75" bottom="0.75" header="0.3" footer="0.3"/>
  <pageSetup paperSize="9"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20F1-A272-4480-B572-F28F07BF5ABA}">
  <sheetPr>
    <tabColor rgb="FF00B050"/>
  </sheetPr>
  <dimension ref="A1:M34"/>
  <sheetViews>
    <sheetView topLeftCell="B8" zoomScaleNormal="100" workbookViewId="0">
      <selection activeCell="K18" sqref="K18"/>
    </sheetView>
  </sheetViews>
  <sheetFormatPr defaultColWidth="8.85546875" defaultRowHeight="15" x14ac:dyDescent="0.25"/>
  <cols>
    <col min="1" max="1" width="10.140625" style="197" bestFit="1"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3" ht="15.75" thickBot="1" x14ac:dyDescent="0.3"/>
    <row r="2" spans="1:13" s="10" customFormat="1" ht="15.75" thickBot="1" x14ac:dyDescent="0.3">
      <c r="A2" s="198"/>
      <c r="B2" s="225" t="s">
        <v>137</v>
      </c>
      <c r="C2" s="515" t="s">
        <v>20</v>
      </c>
      <c r="D2" s="514"/>
      <c r="E2" s="515" t="s">
        <v>168</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134</v>
      </c>
      <c r="C4" s="181"/>
      <c r="D4" s="182"/>
      <c r="E4" s="251">
        <v>2500</v>
      </c>
      <c r="F4" s="222"/>
      <c r="G4" s="172">
        <v>747</v>
      </c>
      <c r="H4" s="182"/>
      <c r="I4" s="181">
        <v>3500</v>
      </c>
      <c r="J4" s="182"/>
      <c r="K4" s="183"/>
    </row>
    <row r="5" spans="1:13" ht="30" x14ac:dyDescent="0.25">
      <c r="A5" s="200">
        <v>42060</v>
      </c>
      <c r="B5" s="50" t="s">
        <v>135</v>
      </c>
      <c r="C5" s="181"/>
      <c r="D5" s="182"/>
      <c r="E5" s="221"/>
      <c r="F5" s="222"/>
      <c r="G5" s="172"/>
      <c r="H5" s="182"/>
      <c r="I5" s="181"/>
      <c r="J5" s="182"/>
      <c r="K5" s="183"/>
    </row>
    <row r="6" spans="1:13" ht="30" x14ac:dyDescent="0.25">
      <c r="A6" s="200">
        <v>80100</v>
      </c>
      <c r="B6" s="50" t="s">
        <v>136</v>
      </c>
      <c r="C6" s="181"/>
      <c r="D6" s="182"/>
      <c r="E6" s="221"/>
      <c r="F6" s="222"/>
      <c r="G6" s="172"/>
      <c r="H6" s="182"/>
      <c r="I6" s="181"/>
      <c r="J6" s="182"/>
      <c r="K6" s="183"/>
    </row>
    <row r="7" spans="1:13" x14ac:dyDescent="0.25">
      <c r="A7" s="200">
        <v>42010</v>
      </c>
      <c r="B7" s="50" t="s">
        <v>5</v>
      </c>
      <c r="C7" s="217"/>
      <c r="D7" s="53"/>
      <c r="E7" s="251">
        <v>250</v>
      </c>
      <c r="F7" s="222"/>
      <c r="G7" s="172"/>
      <c r="H7" s="182"/>
      <c r="I7" s="181">
        <v>250</v>
      </c>
      <c r="J7" s="182"/>
      <c r="K7" s="183"/>
    </row>
    <row r="8" spans="1:13" x14ac:dyDescent="0.25">
      <c r="A8" s="200">
        <v>42040</v>
      </c>
      <c r="B8" s="50" t="s">
        <v>131</v>
      </c>
      <c r="C8" s="221">
        <v>450</v>
      </c>
      <c r="D8" s="222"/>
      <c r="E8" s="251">
        <v>750</v>
      </c>
      <c r="F8" s="222"/>
      <c r="G8" s="172">
        <v>346</v>
      </c>
      <c r="H8" s="182"/>
      <c r="I8" s="181">
        <v>750</v>
      </c>
      <c r="J8" s="182"/>
      <c r="K8" s="183"/>
    </row>
    <row r="9" spans="1:13" x14ac:dyDescent="0.25">
      <c r="A9" s="246" t="s">
        <v>130</v>
      </c>
      <c r="B9" s="55" t="s">
        <v>133</v>
      </c>
      <c r="C9" s="221"/>
      <c r="D9" s="222"/>
      <c r="E9" s="223"/>
      <c r="F9" s="224"/>
      <c r="G9" s="185">
        <v>10000</v>
      </c>
      <c r="H9" s="358"/>
      <c r="I9" s="185"/>
      <c r="J9" s="186"/>
      <c r="K9" s="183"/>
    </row>
    <row r="10" spans="1:13" x14ac:dyDescent="0.25">
      <c r="A10" s="246">
        <v>40900</v>
      </c>
      <c r="B10" s="55" t="s">
        <v>233</v>
      </c>
      <c r="C10" s="221"/>
      <c r="D10" s="222"/>
      <c r="E10" s="223"/>
      <c r="F10" s="224"/>
      <c r="G10" s="507">
        <v>6571</v>
      </c>
      <c r="H10" s="186"/>
      <c r="I10" s="185"/>
      <c r="J10" s="186"/>
      <c r="K10" s="183"/>
    </row>
    <row r="11" spans="1:13" x14ac:dyDescent="0.25">
      <c r="A11" s="246">
        <v>41900</v>
      </c>
      <c r="B11" s="55" t="s">
        <v>121</v>
      </c>
      <c r="C11" s="221"/>
      <c r="D11" s="222"/>
      <c r="E11" s="223"/>
      <c r="F11" s="224"/>
      <c r="G11" s="507">
        <v>267</v>
      </c>
      <c r="H11" s="186"/>
      <c r="I11" s="185"/>
      <c r="J11" s="186"/>
      <c r="K11" s="183"/>
    </row>
    <row r="12" spans="1:13" ht="15.75" thickBot="1" x14ac:dyDescent="0.3">
      <c r="A12" s="201"/>
      <c r="B12" s="171" t="s">
        <v>177</v>
      </c>
      <c r="C12" s="221"/>
      <c r="D12" s="222"/>
      <c r="E12" s="505">
        <v>12500</v>
      </c>
      <c r="F12" s="506"/>
      <c r="G12" s="508"/>
      <c r="H12" s="214"/>
      <c r="I12" s="354">
        <v>1000</v>
      </c>
      <c r="J12" s="214"/>
      <c r="K12" s="389"/>
      <c r="L12" s="143"/>
      <c r="M12" s="143"/>
    </row>
    <row r="13" spans="1:13" ht="15.75" thickBot="1" x14ac:dyDescent="0.3">
      <c r="C13" s="32">
        <f>SUM(C7:C12)</f>
        <v>450</v>
      </c>
      <c r="D13" s="33">
        <f>SUM(D7:D12)</f>
        <v>0</v>
      </c>
      <c r="E13" s="247">
        <f t="shared" ref="E13:J13" si="0">SUM(E4:E12)</f>
        <v>16000</v>
      </c>
      <c r="F13" s="247">
        <f t="shared" si="0"/>
        <v>0</v>
      </c>
      <c r="G13" s="247">
        <f t="shared" si="0"/>
        <v>17931</v>
      </c>
      <c r="H13" s="247">
        <f t="shared" si="0"/>
        <v>0</v>
      </c>
      <c r="I13" s="247">
        <f>SUM(I4:I12)</f>
        <v>5500</v>
      </c>
      <c r="J13" s="247">
        <f t="shared" si="0"/>
        <v>0</v>
      </c>
      <c r="K13" s="226"/>
    </row>
    <row r="16" spans="1:13" customFormat="1" x14ac:dyDescent="0.25">
      <c r="A16" s="227"/>
      <c r="B16" s="228" t="s">
        <v>160</v>
      </c>
      <c r="E16" s="243"/>
      <c r="F16" s="244"/>
      <c r="G16" s="244"/>
      <c r="H16" s="244"/>
      <c r="I16" s="244"/>
      <c r="J16" s="245"/>
    </row>
    <row r="17" spans="1:10" customFormat="1" ht="14.45" customHeight="1" x14ac:dyDescent="0.25">
      <c r="A17" s="204" t="s">
        <v>10</v>
      </c>
      <c r="B17" s="531" t="s">
        <v>128</v>
      </c>
      <c r="C17" s="532"/>
      <c r="D17" s="532"/>
      <c r="E17" s="532"/>
      <c r="F17" s="532"/>
      <c r="G17" s="532"/>
      <c r="H17" s="532"/>
      <c r="I17" s="532"/>
      <c r="J17" s="533"/>
    </row>
    <row r="18" spans="1:10" customFormat="1" x14ac:dyDescent="0.25">
      <c r="A18" s="205">
        <v>1</v>
      </c>
      <c r="B18" s="524" t="s">
        <v>241</v>
      </c>
      <c r="C18" s="524"/>
      <c r="D18" s="524"/>
      <c r="E18" s="524"/>
      <c r="F18" s="524"/>
      <c r="G18" s="524"/>
      <c r="H18" s="524"/>
      <c r="I18" s="524"/>
      <c r="J18" s="524"/>
    </row>
    <row r="19" spans="1:10" customFormat="1" x14ac:dyDescent="0.25">
      <c r="A19" s="205">
        <v>2</v>
      </c>
      <c r="B19" s="524" t="s">
        <v>242</v>
      </c>
      <c r="C19" s="524"/>
      <c r="D19" s="524"/>
      <c r="E19" s="524"/>
      <c r="F19" s="524"/>
      <c r="G19" s="524"/>
      <c r="H19" s="524"/>
      <c r="I19" s="524"/>
      <c r="J19" s="524"/>
    </row>
    <row r="20" spans="1:10" customFormat="1" x14ac:dyDescent="0.25">
      <c r="A20" s="205">
        <v>3</v>
      </c>
      <c r="B20" s="535" t="s">
        <v>166</v>
      </c>
      <c r="C20" s="535"/>
      <c r="D20" s="535"/>
      <c r="E20" s="535"/>
      <c r="F20" s="535"/>
      <c r="G20" s="535"/>
      <c r="H20" s="535"/>
      <c r="I20" s="535"/>
      <c r="J20" s="535"/>
    </row>
    <row r="21" spans="1:10" customFormat="1" x14ac:dyDescent="0.25">
      <c r="A21" s="259"/>
      <c r="B21" s="260"/>
      <c r="C21" s="260"/>
      <c r="D21" s="260"/>
      <c r="E21" s="260"/>
      <c r="F21" s="260"/>
      <c r="G21" s="260"/>
      <c r="H21" s="260"/>
      <c r="I21" s="260"/>
      <c r="J21" s="260"/>
    </row>
    <row r="22" spans="1:10" customFormat="1" x14ac:dyDescent="0.25">
      <c r="A22" s="263"/>
      <c r="B22" s="534" t="s">
        <v>100</v>
      </c>
      <c r="C22" s="534"/>
      <c r="D22" s="534"/>
      <c r="E22" s="534"/>
      <c r="F22" s="534"/>
      <c r="G22" s="534"/>
      <c r="H22" s="534"/>
      <c r="I22" s="534"/>
      <c r="J22" s="534"/>
    </row>
    <row r="23" spans="1:10" customFormat="1" ht="45" customHeight="1" x14ac:dyDescent="0.25">
      <c r="A23" s="256" t="s">
        <v>10</v>
      </c>
      <c r="B23" s="536" t="s">
        <v>128</v>
      </c>
      <c r="C23" s="536"/>
      <c r="D23" s="536"/>
      <c r="E23" s="536"/>
      <c r="F23" s="536"/>
      <c r="G23" s="536"/>
      <c r="H23" s="536"/>
      <c r="I23" s="536"/>
      <c r="J23" s="536"/>
    </row>
    <row r="24" spans="1:10" customFormat="1" ht="15" customHeight="1" x14ac:dyDescent="0.25">
      <c r="A24" s="257">
        <v>1</v>
      </c>
      <c r="B24" s="535" t="s">
        <v>165</v>
      </c>
      <c r="C24" s="535"/>
      <c r="D24" s="535"/>
      <c r="E24" s="535"/>
      <c r="F24" s="535"/>
      <c r="G24" s="535"/>
      <c r="H24" s="535"/>
      <c r="I24" s="535"/>
      <c r="J24" s="535"/>
    </row>
    <row r="25" spans="1:10" customFormat="1" ht="15" customHeight="1" x14ac:dyDescent="0.25">
      <c r="A25" s="258">
        <v>2</v>
      </c>
      <c r="B25" s="535" t="s">
        <v>166</v>
      </c>
      <c r="C25" s="535"/>
      <c r="D25" s="535"/>
      <c r="E25" s="535"/>
      <c r="F25" s="535"/>
      <c r="G25" s="535"/>
      <c r="H25" s="535"/>
      <c r="I25" s="535"/>
      <c r="J25" s="535"/>
    </row>
    <row r="26" spans="1:10" customFormat="1" ht="15" customHeight="1" x14ac:dyDescent="0.25">
      <c r="A26" s="258">
        <v>3</v>
      </c>
      <c r="B26" s="535" t="s">
        <v>167</v>
      </c>
      <c r="C26" s="535"/>
      <c r="D26" s="535"/>
      <c r="E26" s="535"/>
      <c r="F26" s="535"/>
      <c r="G26" s="535"/>
      <c r="H26" s="535"/>
      <c r="I26" s="535"/>
      <c r="J26" s="535"/>
    </row>
    <row r="27" spans="1:10" customFormat="1" ht="45" customHeight="1" x14ac:dyDescent="0.25">
      <c r="A27" s="261">
        <v>4</v>
      </c>
      <c r="B27" s="535" t="s">
        <v>129</v>
      </c>
      <c r="C27" s="535"/>
      <c r="D27" s="535"/>
      <c r="E27" s="535"/>
      <c r="F27" s="535"/>
      <c r="G27" s="535"/>
      <c r="H27" s="535"/>
      <c r="I27" s="535"/>
      <c r="J27" s="535"/>
    </row>
    <row r="28" spans="1:10" customFormat="1" ht="15" customHeight="1" x14ac:dyDescent="0.25">
      <c r="A28" s="174"/>
      <c r="B28" s="6"/>
    </row>
    <row r="29" spans="1:10" customFormat="1" ht="15" customHeight="1" x14ac:dyDescent="0.25">
      <c r="A29" s="229"/>
      <c r="B29" s="230" t="s">
        <v>102</v>
      </c>
      <c r="F29" s="6"/>
    </row>
    <row r="30" spans="1:10" customFormat="1" ht="15" customHeight="1" x14ac:dyDescent="0.25">
      <c r="A30" s="207">
        <v>1</v>
      </c>
      <c r="B30" s="231" t="s">
        <v>103</v>
      </c>
      <c r="F30" s="6"/>
    </row>
    <row r="31" spans="1:10" customFormat="1" ht="15" customHeight="1" x14ac:dyDescent="0.25">
      <c r="A31" s="207">
        <v>2</v>
      </c>
      <c r="B31" s="231" t="s">
        <v>104</v>
      </c>
      <c r="F31" s="6"/>
    </row>
    <row r="32" spans="1:10" customFormat="1" ht="15" customHeight="1" x14ac:dyDescent="0.25">
      <c r="A32" s="207">
        <v>3</v>
      </c>
      <c r="B32" s="231" t="s">
        <v>105</v>
      </c>
    </row>
    <row r="33" spans="1:2" customFormat="1" ht="15" customHeight="1" x14ac:dyDescent="0.25">
      <c r="A33" s="207">
        <v>4</v>
      </c>
      <c r="B33" s="231" t="s">
        <v>74</v>
      </c>
    </row>
    <row r="34" spans="1:2" customFormat="1" x14ac:dyDescent="0.25">
      <c r="A34" s="207">
        <v>5</v>
      </c>
      <c r="B34" s="231" t="s">
        <v>106</v>
      </c>
    </row>
  </sheetData>
  <mergeCells count="14">
    <mergeCell ref="B22:J22"/>
    <mergeCell ref="B26:J26"/>
    <mergeCell ref="B27:J27"/>
    <mergeCell ref="B18:J18"/>
    <mergeCell ref="B19:J19"/>
    <mergeCell ref="B20:J20"/>
    <mergeCell ref="B23:J23"/>
    <mergeCell ref="B24:J24"/>
    <mergeCell ref="B25:J25"/>
    <mergeCell ref="G2:H2"/>
    <mergeCell ref="C2:D2"/>
    <mergeCell ref="E2:F2"/>
    <mergeCell ref="I2:J2"/>
    <mergeCell ref="B17:J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C8EB-DBFC-48FA-9040-52A6ED295348}">
  <sheetPr>
    <tabColor rgb="FF00B050"/>
  </sheetPr>
  <dimension ref="A1:M30"/>
  <sheetViews>
    <sheetView zoomScaleNormal="100" workbookViewId="0">
      <selection activeCell="G11" sqref="G11"/>
    </sheetView>
  </sheetViews>
  <sheetFormatPr defaultColWidth="8.85546875" defaultRowHeight="15" x14ac:dyDescent="0.25"/>
  <cols>
    <col min="1" max="1" width="11.7109375" style="197" customWidth="1"/>
    <col min="2" max="2" width="38.85546875" style="6" customWidth="1"/>
    <col min="3" max="4" width="14.1406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27.42578125" style="6" customWidth="1"/>
    <col min="12" max="16384" width="8.85546875" style="6"/>
  </cols>
  <sheetData>
    <row r="1" spans="1:13" ht="15.75" thickBot="1" x14ac:dyDescent="0.3"/>
    <row r="2" spans="1:13" s="10" customFormat="1" ht="30.75" thickBot="1" x14ac:dyDescent="0.3">
      <c r="A2" s="198"/>
      <c r="B2" s="225" t="s">
        <v>138</v>
      </c>
      <c r="C2" s="515" t="s">
        <v>20</v>
      </c>
      <c r="D2" s="514"/>
      <c r="E2" s="515" t="s">
        <v>162</v>
      </c>
      <c r="F2" s="514"/>
      <c r="G2" s="515" t="s">
        <v>161</v>
      </c>
      <c r="H2" s="514"/>
      <c r="I2" s="515" t="s">
        <v>169</v>
      </c>
      <c r="J2" s="514"/>
      <c r="K2" s="3" t="s">
        <v>99</v>
      </c>
    </row>
    <row r="3" spans="1:13" ht="30" x14ac:dyDescent="0.25">
      <c r="A3" s="199" t="s">
        <v>23</v>
      </c>
      <c r="B3" s="145"/>
      <c r="C3" s="12" t="s">
        <v>24</v>
      </c>
      <c r="D3" s="168" t="s">
        <v>0</v>
      </c>
      <c r="E3" s="176" t="s">
        <v>24</v>
      </c>
      <c r="F3" s="177" t="s">
        <v>0</v>
      </c>
      <c r="G3" s="208" t="s">
        <v>24</v>
      </c>
      <c r="H3" s="209" t="s">
        <v>0</v>
      </c>
      <c r="I3" s="176" t="s">
        <v>24</v>
      </c>
      <c r="J3" s="177" t="s">
        <v>0</v>
      </c>
      <c r="K3" s="180"/>
    </row>
    <row r="4" spans="1:13" x14ac:dyDescent="0.25">
      <c r="A4" s="200">
        <v>42000</v>
      </c>
      <c r="B4" s="50" t="s">
        <v>126</v>
      </c>
      <c r="C4" s="181">
        <v>2100</v>
      </c>
      <c r="D4" s="182"/>
      <c r="E4" s="251">
        <v>1000</v>
      </c>
      <c r="F4" s="222"/>
      <c r="G4" s="181">
        <v>1101</v>
      </c>
      <c r="H4" s="182"/>
      <c r="I4" s="181">
        <f>E4*1.05</f>
        <v>1050</v>
      </c>
      <c r="J4" s="182"/>
      <c r="K4" s="181"/>
    </row>
    <row r="5" spans="1:13" ht="30" x14ac:dyDescent="0.25">
      <c r="A5" s="200">
        <v>42060</v>
      </c>
      <c r="B5" s="50" t="s">
        <v>135</v>
      </c>
      <c r="C5" s="221">
        <v>4000</v>
      </c>
      <c r="D5" s="222">
        <v>3200</v>
      </c>
      <c r="E5" s="251">
        <v>1300</v>
      </c>
      <c r="F5" s="222"/>
      <c r="G5" s="181"/>
      <c r="H5" s="182"/>
      <c r="I5" s="181">
        <v>2000</v>
      </c>
      <c r="J5" s="182"/>
      <c r="K5" s="181"/>
    </row>
    <row r="6" spans="1:13" ht="30" x14ac:dyDescent="0.25">
      <c r="A6" s="200">
        <v>80100</v>
      </c>
      <c r="B6" s="50" t="s">
        <v>136</v>
      </c>
      <c r="C6" s="181"/>
      <c r="D6" s="182"/>
      <c r="E6" s="221"/>
      <c r="F6" s="222"/>
      <c r="G6" s="181"/>
      <c r="H6" s="182"/>
      <c r="I6" s="181"/>
      <c r="J6" s="182"/>
      <c r="K6" s="181"/>
    </row>
    <row r="7" spans="1:13" x14ac:dyDescent="0.25">
      <c r="A7" s="200">
        <v>42010</v>
      </c>
      <c r="B7" s="50" t="s">
        <v>5</v>
      </c>
      <c r="C7" s="217"/>
      <c r="D7" s="53"/>
      <c r="E7" s="251">
        <v>500</v>
      </c>
      <c r="F7" s="222"/>
      <c r="G7" s="181"/>
      <c r="H7" s="182"/>
      <c r="I7" s="181">
        <f t="shared" ref="I7:I8" si="0">E7*1.05</f>
        <v>525</v>
      </c>
      <c r="J7" s="182"/>
      <c r="K7" s="181"/>
    </row>
    <row r="8" spans="1:13" x14ac:dyDescent="0.25">
      <c r="A8" s="200">
        <v>42040</v>
      </c>
      <c r="B8" s="50" t="s">
        <v>132</v>
      </c>
      <c r="C8" s="221">
        <v>450</v>
      </c>
      <c r="D8" s="222"/>
      <c r="E8" s="251">
        <v>300</v>
      </c>
      <c r="F8" s="222"/>
      <c r="G8" s="343"/>
      <c r="H8" s="182"/>
      <c r="I8" s="181">
        <f t="shared" si="0"/>
        <v>315</v>
      </c>
      <c r="J8" s="182"/>
      <c r="K8" s="183"/>
    </row>
    <row r="9" spans="1:13" ht="15.75" thickBot="1" x14ac:dyDescent="0.3">
      <c r="A9" s="201"/>
      <c r="B9" s="171" t="s">
        <v>176</v>
      </c>
      <c r="C9" s="221"/>
      <c r="D9" s="222"/>
      <c r="E9" s="278"/>
      <c r="F9" s="224"/>
      <c r="G9" s="185"/>
      <c r="H9" s="186"/>
      <c r="I9" s="354">
        <v>1000</v>
      </c>
      <c r="J9" s="214"/>
      <c r="K9" s="404"/>
      <c r="L9" s="143"/>
      <c r="M9" s="143"/>
    </row>
    <row r="10" spans="1:13" ht="15.75" thickBot="1" x14ac:dyDescent="0.3">
      <c r="C10" s="32">
        <f>SUM(C5:C9)</f>
        <v>4450</v>
      </c>
      <c r="D10" s="33">
        <f>SUM(D5:D9)</f>
        <v>3200</v>
      </c>
      <c r="E10" s="247">
        <f t="shared" ref="E10:H10" si="1">SUM(E4:E9)</f>
        <v>3100</v>
      </c>
      <c r="F10" s="247">
        <f t="shared" si="1"/>
        <v>0</v>
      </c>
      <c r="G10" s="247">
        <f t="shared" si="1"/>
        <v>1101</v>
      </c>
      <c r="H10" s="247">
        <f t="shared" si="1"/>
        <v>0</v>
      </c>
      <c r="I10" s="247">
        <f t="shared" ref="I10:J10" si="2">SUM(I4:I9)</f>
        <v>4890</v>
      </c>
      <c r="J10" s="247">
        <f t="shared" si="2"/>
        <v>0</v>
      </c>
      <c r="K10" s="226"/>
    </row>
    <row r="11" spans="1:13" x14ac:dyDescent="0.25">
      <c r="A11" s="236"/>
      <c r="B11" s="143"/>
    </row>
    <row r="13" spans="1:13" customFormat="1" ht="30" x14ac:dyDescent="0.25">
      <c r="A13" s="227"/>
      <c r="B13" s="537" t="s">
        <v>160</v>
      </c>
      <c r="C13" s="538"/>
      <c r="D13" s="538"/>
      <c r="E13" s="538"/>
      <c r="F13" s="538"/>
      <c r="G13" s="538"/>
      <c r="H13" s="538"/>
      <c r="I13" s="538"/>
      <c r="J13" s="539"/>
      <c r="K13" s="280" t="s">
        <v>146</v>
      </c>
    </row>
    <row r="14" spans="1:13" customFormat="1" ht="14.45" customHeight="1" x14ac:dyDescent="0.25">
      <c r="A14" s="205">
        <v>1</v>
      </c>
      <c r="B14" s="524" t="s">
        <v>243</v>
      </c>
      <c r="C14" s="524"/>
      <c r="D14" s="524"/>
      <c r="E14" s="524"/>
      <c r="F14" s="524"/>
      <c r="G14" s="524"/>
      <c r="H14" s="524"/>
      <c r="I14" s="524"/>
      <c r="J14" s="524"/>
      <c r="K14" s="237" t="s">
        <v>244</v>
      </c>
    </row>
    <row r="15" spans="1:13" customFormat="1" x14ac:dyDescent="0.25">
      <c r="A15" s="205">
        <v>2</v>
      </c>
      <c r="B15" s="524" t="s">
        <v>245</v>
      </c>
      <c r="C15" s="524"/>
      <c r="D15" s="524"/>
      <c r="E15" s="524"/>
      <c r="F15" s="524"/>
      <c r="G15" s="524"/>
      <c r="H15" s="524"/>
      <c r="I15" s="524"/>
      <c r="J15" s="524"/>
      <c r="K15" s="237" t="s">
        <v>175</v>
      </c>
    </row>
    <row r="16" spans="1:13" customFormat="1" x14ac:dyDescent="0.25">
      <c r="A16" s="205">
        <v>3</v>
      </c>
      <c r="B16" s="541" t="s">
        <v>174</v>
      </c>
      <c r="C16" s="542"/>
      <c r="D16" s="542"/>
      <c r="E16" s="542"/>
      <c r="F16" s="542"/>
      <c r="G16" s="542"/>
      <c r="H16" s="542"/>
      <c r="I16" s="542"/>
      <c r="J16" s="543"/>
      <c r="K16" s="237">
        <v>2</v>
      </c>
    </row>
    <row r="17" spans="1:11" customFormat="1" x14ac:dyDescent="0.25">
      <c r="A17" s="174"/>
      <c r="B17" s="6"/>
    </row>
    <row r="18" spans="1:11" customFormat="1" ht="30" x14ac:dyDescent="0.25">
      <c r="A18" s="227"/>
      <c r="B18" s="540" t="s">
        <v>100</v>
      </c>
      <c r="C18" s="540"/>
      <c r="D18" s="540"/>
      <c r="E18" s="540"/>
      <c r="F18" s="540"/>
      <c r="G18" s="540"/>
      <c r="H18" s="540"/>
      <c r="I18" s="540"/>
      <c r="J18" s="540"/>
      <c r="K18" s="280" t="s">
        <v>146</v>
      </c>
    </row>
    <row r="19" spans="1:11" customFormat="1" ht="15" customHeight="1" x14ac:dyDescent="0.25">
      <c r="A19" s="204" t="s">
        <v>9</v>
      </c>
      <c r="B19" s="531" t="s">
        <v>127</v>
      </c>
      <c r="C19" s="532"/>
      <c r="D19" s="532"/>
      <c r="E19" s="532"/>
      <c r="F19" s="532"/>
      <c r="G19" s="532"/>
      <c r="H19" s="532"/>
      <c r="I19" s="532"/>
      <c r="J19" s="533"/>
      <c r="K19" s="238"/>
    </row>
    <row r="20" spans="1:11" customFormat="1" x14ac:dyDescent="0.25">
      <c r="A20" s="205">
        <v>1</v>
      </c>
      <c r="B20" s="541" t="s">
        <v>172</v>
      </c>
      <c r="C20" s="542"/>
      <c r="D20" s="542"/>
      <c r="E20" s="542"/>
      <c r="F20" s="542"/>
      <c r="G20" s="542"/>
      <c r="H20" s="542"/>
      <c r="I20" s="542"/>
      <c r="J20" s="543"/>
      <c r="K20" s="282" t="s">
        <v>175</v>
      </c>
    </row>
    <row r="21" spans="1:11" customFormat="1" x14ac:dyDescent="0.25">
      <c r="A21" s="205">
        <v>2</v>
      </c>
      <c r="B21" s="541" t="s">
        <v>173</v>
      </c>
      <c r="C21" s="542"/>
      <c r="D21" s="542"/>
      <c r="E21" s="542"/>
      <c r="F21" s="542"/>
      <c r="G21" s="542"/>
      <c r="H21" s="542"/>
      <c r="I21" s="542"/>
      <c r="J21" s="543"/>
      <c r="K21" s="282">
        <v>4.5</v>
      </c>
    </row>
    <row r="22" spans="1:11" customFormat="1" x14ac:dyDescent="0.25">
      <c r="A22" s="205">
        <v>3</v>
      </c>
      <c r="B22" s="541" t="s">
        <v>174</v>
      </c>
      <c r="C22" s="542"/>
      <c r="D22" s="542"/>
      <c r="E22" s="542"/>
      <c r="F22" s="542"/>
      <c r="G22" s="542"/>
      <c r="H22" s="542"/>
      <c r="I22" s="542"/>
      <c r="J22" s="543"/>
      <c r="K22" s="282">
        <v>2</v>
      </c>
    </row>
    <row r="23" spans="1:11" customFormat="1" x14ac:dyDescent="0.25">
      <c r="A23" s="174"/>
      <c r="B23" s="6"/>
    </row>
    <row r="24" spans="1:11" customFormat="1" x14ac:dyDescent="0.25">
      <c r="A24" s="174"/>
      <c r="B24" s="6"/>
    </row>
    <row r="25" spans="1:11" customFormat="1" x14ac:dyDescent="0.25">
      <c r="A25" s="229"/>
      <c r="B25" s="230" t="s">
        <v>102</v>
      </c>
    </row>
    <row r="26" spans="1:11" customFormat="1" x14ac:dyDescent="0.25">
      <c r="A26" s="207">
        <v>1</v>
      </c>
      <c r="B26" s="231" t="s">
        <v>103</v>
      </c>
    </row>
    <row r="27" spans="1:11" customFormat="1" x14ac:dyDescent="0.25">
      <c r="A27" s="207">
        <v>2</v>
      </c>
      <c r="B27" s="231" t="s">
        <v>104</v>
      </c>
    </row>
    <row r="28" spans="1:11" customFormat="1" x14ac:dyDescent="0.25">
      <c r="A28" s="207">
        <v>3</v>
      </c>
      <c r="B28" s="231" t="s">
        <v>105</v>
      </c>
    </row>
    <row r="29" spans="1:11" customFormat="1" x14ac:dyDescent="0.25">
      <c r="A29" s="207">
        <v>4</v>
      </c>
      <c r="B29" s="231" t="s">
        <v>74</v>
      </c>
    </row>
    <row r="30" spans="1:11" customFormat="1" x14ac:dyDescent="0.25">
      <c r="A30" s="207">
        <v>5</v>
      </c>
      <c r="B30" s="231" t="s">
        <v>106</v>
      </c>
    </row>
  </sheetData>
  <mergeCells count="13">
    <mergeCell ref="B21:J21"/>
    <mergeCell ref="B22:J22"/>
    <mergeCell ref="B14:J14"/>
    <mergeCell ref="B15:J15"/>
    <mergeCell ref="B16:J16"/>
    <mergeCell ref="B19:J19"/>
    <mergeCell ref="B20:J20"/>
    <mergeCell ref="B13:J13"/>
    <mergeCell ref="B18:J18"/>
    <mergeCell ref="G2:H2"/>
    <mergeCell ref="C2:D2"/>
    <mergeCell ref="E2:F2"/>
    <mergeCell ref="I2:J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869C-5F2F-4A33-BB3B-8338B5A40B64}">
  <sheetPr>
    <tabColor rgb="FF00B050"/>
  </sheetPr>
  <dimension ref="A1:J38"/>
  <sheetViews>
    <sheetView zoomScaleNormal="100" workbookViewId="0">
      <selection activeCell="A10" sqref="A10"/>
    </sheetView>
  </sheetViews>
  <sheetFormatPr defaultColWidth="8.85546875" defaultRowHeight="15" x14ac:dyDescent="0.25"/>
  <cols>
    <col min="1" max="1" width="10.140625" style="197" bestFit="1"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9" ht="15.75" thickBot="1" x14ac:dyDescent="0.3"/>
    <row r="2" spans="1:9" s="10" customFormat="1" ht="19.5" thickBot="1" x14ac:dyDescent="0.3">
      <c r="A2" s="198"/>
      <c r="B2" s="175" t="s">
        <v>139</v>
      </c>
      <c r="C2" s="515" t="s">
        <v>162</v>
      </c>
      <c r="D2" s="514"/>
      <c r="E2" s="516" t="s">
        <v>161</v>
      </c>
      <c r="F2" s="517"/>
      <c r="G2" s="515" t="s">
        <v>169</v>
      </c>
      <c r="H2" s="514"/>
      <c r="I2" s="3" t="s">
        <v>99</v>
      </c>
    </row>
    <row r="3" spans="1:9" ht="30" x14ac:dyDescent="0.25">
      <c r="A3" s="199" t="s">
        <v>23</v>
      </c>
      <c r="B3" s="145"/>
      <c r="C3" s="176" t="s">
        <v>24</v>
      </c>
      <c r="D3" s="177" t="s">
        <v>0</v>
      </c>
      <c r="E3" s="178" t="s">
        <v>24</v>
      </c>
      <c r="F3" s="179" t="s">
        <v>0</v>
      </c>
      <c r="G3" s="176" t="s">
        <v>24</v>
      </c>
      <c r="H3" s="177" t="s">
        <v>0</v>
      </c>
      <c r="I3" s="180"/>
    </row>
    <row r="4" spans="1:9" x14ac:dyDescent="0.25">
      <c r="A4" s="200">
        <v>42000</v>
      </c>
      <c r="B4" s="50" t="s">
        <v>134</v>
      </c>
      <c r="C4" s="251">
        <v>1000</v>
      </c>
      <c r="D4" s="222"/>
      <c r="E4" s="181">
        <v>541</v>
      </c>
      <c r="F4" s="182"/>
      <c r="G4" s="181">
        <v>1150</v>
      </c>
      <c r="H4" s="182"/>
      <c r="I4" s="183"/>
    </row>
    <row r="5" spans="1:9" ht="30" x14ac:dyDescent="0.25">
      <c r="A5" s="200">
        <v>42060</v>
      </c>
      <c r="B5" s="50" t="s">
        <v>135</v>
      </c>
      <c r="C5" s="221"/>
      <c r="D5" s="222"/>
      <c r="E5" s="181"/>
      <c r="F5" s="182"/>
      <c r="G5" s="181"/>
      <c r="H5" s="182"/>
      <c r="I5" s="183"/>
    </row>
    <row r="6" spans="1:9" ht="30" x14ac:dyDescent="0.25">
      <c r="A6" s="200">
        <v>80100</v>
      </c>
      <c r="B6" s="50" t="s">
        <v>136</v>
      </c>
      <c r="C6" s="221"/>
      <c r="D6" s="222"/>
      <c r="E6" s="181"/>
      <c r="F6" s="182"/>
      <c r="G6" s="181"/>
      <c r="H6" s="182"/>
      <c r="I6" s="183"/>
    </row>
    <row r="7" spans="1:9" ht="13.5" customHeight="1" x14ac:dyDescent="0.25">
      <c r="A7" s="200">
        <v>40020</v>
      </c>
      <c r="B7" s="165" t="s">
        <v>113</v>
      </c>
      <c r="C7" s="221"/>
      <c r="D7" s="222"/>
      <c r="E7" s="210"/>
      <c r="F7" s="182"/>
      <c r="G7" s="181"/>
      <c r="H7" s="182"/>
      <c r="I7" s="183"/>
    </row>
    <row r="8" spans="1:9" x14ac:dyDescent="0.25">
      <c r="A8" s="200">
        <v>42010</v>
      </c>
      <c r="B8" s="50" t="s">
        <v>5</v>
      </c>
      <c r="C8" s="251">
        <v>800</v>
      </c>
      <c r="D8" s="222"/>
      <c r="E8" s="181">
        <v>807</v>
      </c>
      <c r="F8" s="182"/>
      <c r="G8" s="181">
        <v>1700</v>
      </c>
      <c r="H8" s="182"/>
      <c r="I8" s="183"/>
    </row>
    <row r="9" spans="1:9" x14ac:dyDescent="0.25">
      <c r="A9" s="200">
        <v>42040</v>
      </c>
      <c r="B9" s="50" t="s">
        <v>131</v>
      </c>
      <c r="C9" s="291">
        <v>500</v>
      </c>
      <c r="D9" s="222"/>
      <c r="E9" s="181"/>
      <c r="F9" s="182"/>
      <c r="G9" s="181">
        <v>500</v>
      </c>
      <c r="H9" s="182"/>
      <c r="I9" s="183"/>
    </row>
    <row r="10" spans="1:9" x14ac:dyDescent="0.25">
      <c r="A10" s="200">
        <v>80200</v>
      </c>
      <c r="B10" s="50" t="s">
        <v>48</v>
      </c>
      <c r="C10" s="251"/>
      <c r="D10" s="222"/>
      <c r="E10" s="181"/>
      <c r="F10" s="182">
        <v>10574</v>
      </c>
      <c r="G10" s="181"/>
      <c r="H10" s="182">
        <f>6397*4</f>
        <v>25588</v>
      </c>
      <c r="I10" s="211"/>
    </row>
    <row r="11" spans="1:9" x14ac:dyDescent="0.25">
      <c r="A11" s="200">
        <v>43030</v>
      </c>
      <c r="B11" s="50" t="s">
        <v>112</v>
      </c>
      <c r="C11" s="251">
        <v>9600</v>
      </c>
      <c r="D11" s="277">
        <v>23232</v>
      </c>
      <c r="E11" s="181">
        <v>3200</v>
      </c>
      <c r="F11" s="182"/>
      <c r="G11" s="181">
        <v>6675</v>
      </c>
      <c r="H11" s="182"/>
      <c r="I11" s="183"/>
    </row>
    <row r="12" spans="1:9" x14ac:dyDescent="0.25">
      <c r="A12" s="201">
        <v>43020</v>
      </c>
      <c r="B12" s="50" t="s">
        <v>158</v>
      </c>
      <c r="C12" s="181">
        <v>10000</v>
      </c>
      <c r="D12" s="182"/>
      <c r="E12" s="181">
        <v>5959</v>
      </c>
      <c r="F12" s="182"/>
      <c r="G12" s="181">
        <v>10000</v>
      </c>
      <c r="H12" s="182"/>
      <c r="I12" s="183"/>
    </row>
    <row r="13" spans="1:9" x14ac:dyDescent="0.25">
      <c r="A13" s="201">
        <v>80240</v>
      </c>
      <c r="B13" s="50" t="s">
        <v>157</v>
      </c>
      <c r="C13" s="353"/>
      <c r="D13" s="182">
        <v>10000</v>
      </c>
      <c r="E13" s="181"/>
      <c r="F13" s="182"/>
      <c r="G13" s="181"/>
      <c r="H13" s="182">
        <v>10000</v>
      </c>
      <c r="I13" s="183"/>
    </row>
    <row r="14" spans="1:9" s="143" customFormat="1" x14ac:dyDescent="0.25">
      <c r="A14" s="201">
        <v>40640</v>
      </c>
      <c r="B14" s="171" t="s">
        <v>1</v>
      </c>
      <c r="C14" s="181">
        <v>13585</v>
      </c>
      <c r="D14" s="182"/>
      <c r="E14" s="181">
        <v>7229</v>
      </c>
      <c r="F14" s="182"/>
      <c r="G14" s="181">
        <v>12052</v>
      </c>
      <c r="H14" s="182"/>
      <c r="I14" s="211"/>
    </row>
    <row r="15" spans="1:9" x14ac:dyDescent="0.25">
      <c r="A15" s="201"/>
      <c r="B15" s="171" t="s">
        <v>234</v>
      </c>
      <c r="C15" s="253">
        <v>3000</v>
      </c>
      <c r="D15" s="292">
        <v>3000</v>
      </c>
      <c r="E15" s="185"/>
      <c r="F15" s="186"/>
      <c r="G15" s="185"/>
      <c r="H15" s="186"/>
      <c r="I15" s="187"/>
    </row>
    <row r="16" spans="1:9" x14ac:dyDescent="0.25">
      <c r="A16" s="201"/>
      <c r="B16" s="171" t="s">
        <v>235</v>
      </c>
      <c r="C16" s="253">
        <v>1600</v>
      </c>
      <c r="D16" s="292">
        <v>1600</v>
      </c>
      <c r="E16" s="185"/>
      <c r="F16" s="186"/>
      <c r="G16" s="185">
        <v>1650</v>
      </c>
      <c r="H16" s="186">
        <v>1650</v>
      </c>
      <c r="I16" s="187"/>
    </row>
    <row r="17" spans="1:10" ht="15.75" thickBot="1" x14ac:dyDescent="0.3">
      <c r="A17" s="201"/>
      <c r="B17" s="184" t="s">
        <v>236</v>
      </c>
      <c r="C17" s="253">
        <v>420</v>
      </c>
      <c r="D17" s="224"/>
      <c r="E17" s="185"/>
      <c r="F17" s="186"/>
      <c r="G17" s="185">
        <v>1500</v>
      </c>
      <c r="H17" s="186"/>
      <c r="I17" s="187"/>
    </row>
    <row r="18" spans="1:10" ht="15.75" thickBot="1" x14ac:dyDescent="0.3">
      <c r="C18" s="309">
        <f>SUM(C4:C17)</f>
        <v>40505</v>
      </c>
      <c r="D18" s="309">
        <f>SUM(D6:D17)</f>
        <v>37832</v>
      </c>
      <c r="E18" s="188">
        <f>SUM(E4:E17)</f>
        <v>17736</v>
      </c>
      <c r="F18" s="188">
        <f>SUM(F4:F17)</f>
        <v>10574</v>
      </c>
      <c r="G18" s="188">
        <f>SUM(G4:G17)</f>
        <v>35227</v>
      </c>
      <c r="H18" s="188">
        <f>SUM(H4:H14)</f>
        <v>35588</v>
      </c>
      <c r="I18" s="192"/>
    </row>
    <row r="21" spans="1:10" s="4" customFormat="1" ht="18.75" x14ac:dyDescent="0.3">
      <c r="A21" s="203"/>
      <c r="B21" s="193" t="s">
        <v>160</v>
      </c>
      <c r="C21" s="240"/>
      <c r="D21" s="241"/>
      <c r="E21" s="241"/>
      <c r="F21" s="241"/>
      <c r="G21" s="241"/>
      <c r="H21" s="242"/>
      <c r="I21" s="227" t="s">
        <v>146</v>
      </c>
    </row>
    <row r="22" spans="1:10" customFormat="1" ht="26.1" customHeight="1" x14ac:dyDescent="0.25">
      <c r="A22" s="204" t="s">
        <v>230</v>
      </c>
      <c r="B22" s="512" t="s">
        <v>111</v>
      </c>
      <c r="C22" s="512"/>
      <c r="D22" s="512"/>
      <c r="E22" s="512"/>
      <c r="F22" s="512"/>
      <c r="G22" s="512"/>
      <c r="H22" s="512"/>
      <c r="I22" s="238"/>
    </row>
    <row r="23" spans="1:10" customFormat="1" x14ac:dyDescent="0.25">
      <c r="A23" s="205">
        <v>1</v>
      </c>
      <c r="B23" s="549"/>
      <c r="C23" s="550"/>
      <c r="D23" s="550"/>
      <c r="E23" s="550"/>
      <c r="F23" s="550"/>
      <c r="G23" s="550"/>
      <c r="H23" s="551"/>
      <c r="I23" s="237"/>
    </row>
    <row r="24" spans="1:10" customFormat="1" ht="21" x14ac:dyDescent="0.25">
      <c r="A24" s="205">
        <v>2</v>
      </c>
      <c r="B24" s="546"/>
      <c r="C24" s="547"/>
      <c r="D24" s="547"/>
      <c r="E24" s="547"/>
      <c r="F24" s="547"/>
      <c r="G24" s="547"/>
      <c r="H24" s="548"/>
      <c r="I24" s="237"/>
    </row>
    <row r="25" spans="1:10" customFormat="1" x14ac:dyDescent="0.25">
      <c r="A25" s="205">
        <v>3</v>
      </c>
      <c r="B25" s="549"/>
      <c r="C25" s="550"/>
      <c r="D25" s="550"/>
      <c r="E25" s="550"/>
      <c r="F25" s="550"/>
      <c r="G25" s="550"/>
      <c r="H25" s="551"/>
      <c r="I25" s="237"/>
    </row>
    <row r="26" spans="1:10" customFormat="1" x14ac:dyDescent="0.25">
      <c r="A26" s="174"/>
      <c r="B26" s="6"/>
    </row>
    <row r="27" spans="1:10" customFormat="1" ht="18.75" x14ac:dyDescent="0.3">
      <c r="A27" s="266"/>
      <c r="B27" s="267" t="s">
        <v>100</v>
      </c>
      <c r="C27" s="337"/>
      <c r="D27" s="269"/>
      <c r="E27" s="269"/>
      <c r="F27" s="269"/>
      <c r="G27" s="269"/>
      <c r="H27" s="270"/>
      <c r="I27" s="328" t="s">
        <v>146</v>
      </c>
      <c r="J27" s="271"/>
    </row>
    <row r="28" spans="1:10" customFormat="1" ht="24" customHeight="1" x14ac:dyDescent="0.25">
      <c r="A28" s="256" t="s">
        <v>230</v>
      </c>
      <c r="B28" s="528" t="s">
        <v>111</v>
      </c>
      <c r="C28" s="552"/>
      <c r="D28" s="552"/>
      <c r="E28" s="552"/>
      <c r="F28" s="552"/>
      <c r="G28" s="552"/>
      <c r="H28" s="553"/>
      <c r="I28" s="329"/>
      <c r="J28" s="271"/>
    </row>
    <row r="29" spans="1:10" customFormat="1" x14ac:dyDescent="0.25">
      <c r="A29" s="258">
        <v>1</v>
      </c>
      <c r="B29" s="521" t="s">
        <v>226</v>
      </c>
      <c r="C29" s="544"/>
      <c r="D29" s="544"/>
      <c r="E29" s="544"/>
      <c r="F29" s="544"/>
      <c r="G29" s="544"/>
      <c r="H29" s="545"/>
      <c r="I29" s="281" t="s">
        <v>227</v>
      </c>
      <c r="J29" s="271"/>
    </row>
    <row r="30" spans="1:10" customFormat="1" x14ac:dyDescent="0.25">
      <c r="A30" s="258">
        <v>2</v>
      </c>
      <c r="B30" s="521" t="s">
        <v>228</v>
      </c>
      <c r="C30" s="544"/>
      <c r="D30" s="544"/>
      <c r="E30" s="544"/>
      <c r="F30" s="544"/>
      <c r="G30" s="544"/>
      <c r="H30" s="545"/>
      <c r="I30" s="281" t="s">
        <v>227</v>
      </c>
      <c r="J30" s="271"/>
    </row>
    <row r="31" spans="1:10" customFormat="1" x14ac:dyDescent="0.25">
      <c r="A31" s="258">
        <v>3</v>
      </c>
      <c r="B31" s="521" t="s">
        <v>229</v>
      </c>
      <c r="C31" s="544"/>
      <c r="D31" s="544"/>
      <c r="E31" s="544"/>
      <c r="F31" s="544"/>
      <c r="G31" s="544"/>
      <c r="H31" s="545"/>
      <c r="I31" s="282">
        <v>1.2</v>
      </c>
      <c r="J31" s="271"/>
    </row>
    <row r="32" spans="1:10" customFormat="1" x14ac:dyDescent="0.25">
      <c r="A32" s="258"/>
      <c r="B32" s="248"/>
      <c r="C32" s="330"/>
      <c r="D32" s="330"/>
      <c r="E32" s="330"/>
      <c r="F32" s="330"/>
      <c r="G32" s="330"/>
      <c r="H32" s="330"/>
      <c r="I32" s="331"/>
      <c r="J32" s="271"/>
    </row>
    <row r="33" spans="1:2" customFormat="1" ht="15.75" x14ac:dyDescent="0.25">
      <c r="A33" s="206"/>
      <c r="B33" s="195" t="s">
        <v>102</v>
      </c>
    </row>
    <row r="34" spans="1:2" customFormat="1" x14ac:dyDescent="0.25">
      <c r="A34" s="207">
        <v>1</v>
      </c>
      <c r="B34" s="196" t="s">
        <v>103</v>
      </c>
    </row>
    <row r="35" spans="1:2" customFormat="1" x14ac:dyDescent="0.25">
      <c r="A35" s="207">
        <v>2</v>
      </c>
      <c r="B35" s="196" t="s">
        <v>104</v>
      </c>
    </row>
    <row r="36" spans="1:2" customFormat="1" x14ac:dyDescent="0.25">
      <c r="A36" s="207">
        <v>3</v>
      </c>
      <c r="B36" s="196" t="s">
        <v>105</v>
      </c>
    </row>
    <row r="37" spans="1:2" customFormat="1" x14ac:dyDescent="0.25">
      <c r="A37" s="207">
        <v>4</v>
      </c>
      <c r="B37" s="196" t="s">
        <v>74</v>
      </c>
    </row>
    <row r="38" spans="1:2" customFormat="1" x14ac:dyDescent="0.25">
      <c r="A38" s="207">
        <v>5</v>
      </c>
      <c r="B38" s="196" t="s">
        <v>106</v>
      </c>
    </row>
  </sheetData>
  <mergeCells count="11">
    <mergeCell ref="E2:F2"/>
    <mergeCell ref="C2:D2"/>
    <mergeCell ref="G2:H2"/>
    <mergeCell ref="B22:H22"/>
    <mergeCell ref="B23:H23"/>
    <mergeCell ref="B30:H30"/>
    <mergeCell ref="B31:H31"/>
    <mergeCell ref="B24:H24"/>
    <mergeCell ref="B25:H25"/>
    <mergeCell ref="B28:H28"/>
    <mergeCell ref="B29:H29"/>
  </mergeCells>
  <pageMargins left="0.7" right="0.7" top="0.75" bottom="0.75" header="0.3" footer="0.3"/>
  <pageSetup paperSize="9" orientation="portrait" r:id="rId1"/>
  <ignoredErrors>
    <ignoredError sqref="D1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8C2D3-69A1-4B5B-83F0-55D917A0232D}">
  <sheetPr>
    <tabColor rgb="FF00B050"/>
  </sheetPr>
  <dimension ref="A1:I35"/>
  <sheetViews>
    <sheetView zoomScale="85" zoomScaleNormal="85" workbookViewId="0">
      <selection activeCell="I6" sqref="I6"/>
    </sheetView>
  </sheetViews>
  <sheetFormatPr defaultColWidth="8.85546875" defaultRowHeight="15" x14ac:dyDescent="0.25"/>
  <cols>
    <col min="1" max="1" width="13.28515625" style="197"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9" ht="15.75" thickBot="1" x14ac:dyDescent="0.3"/>
    <row r="2" spans="1:9" s="10" customFormat="1" ht="19.5" thickBot="1" x14ac:dyDescent="0.3">
      <c r="A2" s="198"/>
      <c r="B2" s="175" t="s">
        <v>140</v>
      </c>
      <c r="C2" s="515" t="s">
        <v>162</v>
      </c>
      <c r="D2" s="514"/>
      <c r="E2" s="516" t="s">
        <v>161</v>
      </c>
      <c r="F2" s="517"/>
      <c r="G2" s="515" t="s">
        <v>169</v>
      </c>
      <c r="H2" s="514"/>
      <c r="I2" s="3" t="s">
        <v>99</v>
      </c>
    </row>
    <row r="3" spans="1:9" x14ac:dyDescent="0.25">
      <c r="A3" s="199" t="s">
        <v>23</v>
      </c>
      <c r="B3" s="145"/>
      <c r="C3" s="176" t="s">
        <v>24</v>
      </c>
      <c r="D3" s="177" t="s">
        <v>0</v>
      </c>
      <c r="E3" s="178" t="s">
        <v>24</v>
      </c>
      <c r="F3" s="179" t="s">
        <v>0</v>
      </c>
      <c r="G3" s="176" t="s">
        <v>24</v>
      </c>
      <c r="H3" s="177" t="s">
        <v>0</v>
      </c>
      <c r="I3" s="180"/>
    </row>
    <row r="4" spans="1:9" x14ac:dyDescent="0.25">
      <c r="A4" s="257">
        <v>42000</v>
      </c>
      <c r="B4" s="287" t="s">
        <v>134</v>
      </c>
      <c r="C4" s="295">
        <v>1500</v>
      </c>
      <c r="D4" s="222"/>
      <c r="E4" s="181">
        <v>5612</v>
      </c>
      <c r="F4" s="182"/>
      <c r="G4" s="295">
        <v>1500</v>
      </c>
      <c r="H4" s="182"/>
      <c r="I4" s="183"/>
    </row>
    <row r="5" spans="1:9" ht="30" x14ac:dyDescent="0.25">
      <c r="A5" s="257">
        <v>42060</v>
      </c>
      <c r="B5" s="287" t="s">
        <v>135</v>
      </c>
      <c r="C5" s="295">
        <v>1500</v>
      </c>
      <c r="D5" s="222"/>
      <c r="E5" s="181"/>
      <c r="F5" s="182"/>
      <c r="G5" s="295">
        <v>5000</v>
      </c>
      <c r="H5" s="182"/>
      <c r="I5" s="183"/>
    </row>
    <row r="6" spans="1:9" ht="30" x14ac:dyDescent="0.25">
      <c r="A6" s="257">
        <v>80100</v>
      </c>
      <c r="B6" s="287" t="s">
        <v>136</v>
      </c>
      <c r="C6" s="295">
        <v>0</v>
      </c>
      <c r="D6" s="222"/>
      <c r="E6" s="181"/>
      <c r="F6" s="182"/>
      <c r="G6" s="181"/>
      <c r="H6" s="182">
        <f>20*50</f>
        <v>1000</v>
      </c>
      <c r="I6" s="211"/>
    </row>
    <row r="7" spans="1:9" x14ac:dyDescent="0.25">
      <c r="A7" s="257">
        <v>42010</v>
      </c>
      <c r="B7" s="287" t="s">
        <v>5</v>
      </c>
      <c r="C7" s="295">
        <v>0</v>
      </c>
      <c r="D7" s="222"/>
      <c r="E7" s="181"/>
      <c r="F7" s="182"/>
      <c r="G7" s="181"/>
      <c r="H7" s="182"/>
      <c r="I7" s="183"/>
    </row>
    <row r="8" spans="1:9" x14ac:dyDescent="0.25">
      <c r="A8" s="257">
        <v>42040</v>
      </c>
      <c r="B8" s="287" t="s">
        <v>131</v>
      </c>
      <c r="C8" s="295">
        <v>1000</v>
      </c>
      <c r="D8" s="222"/>
      <c r="E8" s="181">
        <v>1595</v>
      </c>
      <c r="F8" s="182"/>
      <c r="G8" s="181">
        <v>1000</v>
      </c>
      <c r="H8" s="182"/>
      <c r="I8" s="183"/>
    </row>
    <row r="9" spans="1:9" x14ac:dyDescent="0.25">
      <c r="A9" s="201">
        <v>40640</v>
      </c>
      <c r="B9" s="184" t="s">
        <v>178</v>
      </c>
      <c r="C9" s="341">
        <v>7500</v>
      </c>
      <c r="D9" s="224"/>
      <c r="E9" s="185"/>
      <c r="F9" s="186"/>
      <c r="G9" s="185">
        <v>7500</v>
      </c>
      <c r="H9" s="186"/>
      <c r="I9" s="187" t="s">
        <v>246</v>
      </c>
    </row>
    <row r="10" spans="1:9" x14ac:dyDescent="0.25">
      <c r="A10" s="201">
        <v>80200</v>
      </c>
      <c r="B10" s="184" t="s">
        <v>48</v>
      </c>
      <c r="C10" s="341"/>
      <c r="D10" s="224"/>
      <c r="E10" s="185"/>
      <c r="F10" s="186"/>
      <c r="G10" s="185"/>
      <c r="H10" s="186"/>
      <c r="I10" s="187"/>
    </row>
    <row r="11" spans="1:9" ht="15.75" thickBot="1" x14ac:dyDescent="0.3">
      <c r="A11" s="201"/>
      <c r="B11" s="184" t="s">
        <v>107</v>
      </c>
      <c r="C11" s="185"/>
      <c r="D11" s="186"/>
      <c r="E11" s="185"/>
      <c r="F11" s="186"/>
      <c r="G11" s="185"/>
      <c r="H11" s="186"/>
      <c r="I11" s="187"/>
    </row>
    <row r="12" spans="1:9" ht="15.75" thickBot="1" x14ac:dyDescent="0.3">
      <c r="C12" s="188">
        <f>SUM(C4:C11)</f>
        <v>11500</v>
      </c>
      <c r="D12" s="188">
        <f t="shared" ref="D12" si="0">SUM(D4:D11)</f>
        <v>0</v>
      </c>
      <c r="E12" s="188">
        <f>SUM(E4:E11)</f>
        <v>7207</v>
      </c>
      <c r="F12" s="188">
        <f>SUM(F4:F11)</f>
        <v>0</v>
      </c>
      <c r="G12" s="188">
        <f t="shared" ref="G12:H12" si="1">SUM(G4:G11)</f>
        <v>15000</v>
      </c>
      <c r="H12" s="188">
        <f t="shared" si="1"/>
        <v>1000</v>
      </c>
      <c r="I12" s="192"/>
    </row>
    <row r="16" spans="1:9" ht="18.75" x14ac:dyDescent="0.3">
      <c r="A16" s="297"/>
      <c r="B16" s="298" t="s">
        <v>160</v>
      </c>
      <c r="C16" s="299"/>
      <c r="D16" s="300"/>
      <c r="E16" s="300"/>
      <c r="F16" s="300"/>
      <c r="G16" s="300"/>
      <c r="H16" s="301"/>
      <c r="I16" s="227" t="s">
        <v>146</v>
      </c>
    </row>
    <row r="17" spans="1:9" ht="14.45" customHeight="1" x14ac:dyDescent="0.25">
      <c r="A17" s="302" t="s">
        <v>71</v>
      </c>
      <c r="B17" s="512" t="s">
        <v>117</v>
      </c>
      <c r="C17" s="512"/>
      <c r="D17" s="512"/>
      <c r="E17" s="512"/>
      <c r="F17" s="512"/>
      <c r="G17" s="512"/>
      <c r="H17" s="512"/>
      <c r="I17" s="238"/>
    </row>
    <row r="18" spans="1:9" x14ac:dyDescent="0.25">
      <c r="A18" s="303">
        <v>1</v>
      </c>
      <c r="B18" s="554" t="s">
        <v>179</v>
      </c>
      <c r="C18" s="554"/>
      <c r="D18" s="554"/>
      <c r="E18" s="554"/>
      <c r="F18" s="554"/>
      <c r="G18" s="554"/>
      <c r="H18" s="554"/>
      <c r="I18" s="237"/>
    </row>
    <row r="19" spans="1:9" x14ac:dyDescent="0.25">
      <c r="A19" s="303">
        <v>2</v>
      </c>
      <c r="B19" s="554" t="s">
        <v>181</v>
      </c>
      <c r="C19" s="554"/>
      <c r="D19" s="554"/>
      <c r="E19" s="554"/>
      <c r="F19" s="554"/>
      <c r="G19" s="554"/>
      <c r="H19" s="554"/>
      <c r="I19" s="237"/>
    </row>
    <row r="20" spans="1:9" s="4" customFormat="1" ht="18.75" x14ac:dyDescent="0.3">
      <c r="A20" s="303">
        <v>3</v>
      </c>
      <c r="B20" s="554" t="s">
        <v>247</v>
      </c>
      <c r="C20" s="554"/>
      <c r="D20" s="554"/>
      <c r="E20" s="554"/>
      <c r="F20" s="554"/>
      <c r="G20" s="554"/>
      <c r="H20" s="554"/>
      <c r="I20" s="237"/>
    </row>
    <row r="21" spans="1:9" customFormat="1" x14ac:dyDescent="0.25">
      <c r="A21" s="304">
        <v>4</v>
      </c>
      <c r="B21" s="554" t="s">
        <v>248</v>
      </c>
      <c r="C21" s="554"/>
      <c r="D21" s="554"/>
      <c r="E21" s="554"/>
      <c r="F21" s="554"/>
      <c r="G21" s="554"/>
      <c r="H21" s="554"/>
      <c r="I21" s="237"/>
    </row>
    <row r="22" spans="1:9" customFormat="1" x14ac:dyDescent="0.25">
      <c r="A22" s="197"/>
      <c r="B22" s="6"/>
      <c r="C22" s="6"/>
      <c r="D22" s="6"/>
      <c r="E22" s="6"/>
      <c r="F22" s="6"/>
      <c r="G22" s="6"/>
      <c r="H22" s="6"/>
      <c r="I22" s="6"/>
    </row>
    <row r="23" spans="1:9" customFormat="1" ht="18.75" x14ac:dyDescent="0.3">
      <c r="A23" s="297"/>
      <c r="B23" s="298" t="s">
        <v>100</v>
      </c>
      <c r="C23" s="299"/>
      <c r="D23" s="300"/>
      <c r="E23" s="300"/>
      <c r="F23" s="300"/>
      <c r="G23" s="300"/>
      <c r="H23" s="301"/>
      <c r="I23" s="227" t="s">
        <v>146</v>
      </c>
    </row>
    <row r="24" spans="1:9" customFormat="1" x14ac:dyDescent="0.25">
      <c r="A24" s="302" t="s">
        <v>71</v>
      </c>
      <c r="B24" s="512" t="s">
        <v>117</v>
      </c>
      <c r="C24" s="512"/>
      <c r="D24" s="512"/>
      <c r="E24" s="512"/>
      <c r="F24" s="512"/>
      <c r="G24" s="512"/>
      <c r="H24" s="512"/>
      <c r="I24" s="238"/>
    </row>
    <row r="25" spans="1:9" customFormat="1" x14ac:dyDescent="0.25">
      <c r="A25" s="303">
        <v>1</v>
      </c>
      <c r="B25" s="554" t="s">
        <v>179</v>
      </c>
      <c r="C25" s="554"/>
      <c r="D25" s="554"/>
      <c r="E25" s="554"/>
      <c r="F25" s="554"/>
      <c r="G25" s="554"/>
      <c r="H25" s="554"/>
      <c r="I25" s="237"/>
    </row>
    <row r="26" spans="1:9" customFormat="1" x14ac:dyDescent="0.25">
      <c r="A26" s="303">
        <v>2</v>
      </c>
      <c r="B26" s="554" t="s">
        <v>180</v>
      </c>
      <c r="C26" s="554"/>
      <c r="D26" s="554"/>
      <c r="E26" s="554"/>
      <c r="F26" s="554"/>
      <c r="G26" s="554"/>
      <c r="H26" s="554"/>
      <c r="I26" s="237"/>
    </row>
    <row r="27" spans="1:9" customFormat="1" x14ac:dyDescent="0.25">
      <c r="A27" s="303">
        <v>3</v>
      </c>
      <c r="B27" s="554" t="s">
        <v>181</v>
      </c>
      <c r="C27" s="554"/>
      <c r="D27" s="554"/>
      <c r="E27" s="554"/>
      <c r="F27" s="554"/>
      <c r="G27" s="554"/>
      <c r="H27" s="554"/>
      <c r="I27" s="237"/>
    </row>
    <row r="28" spans="1:9" customFormat="1" x14ac:dyDescent="0.25">
      <c r="A28" s="304">
        <v>4</v>
      </c>
      <c r="B28" s="554" t="s">
        <v>182</v>
      </c>
      <c r="C28" s="554"/>
      <c r="D28" s="554"/>
      <c r="E28" s="554"/>
      <c r="F28" s="554"/>
      <c r="G28" s="554"/>
      <c r="H28" s="554"/>
      <c r="I28" s="237"/>
    </row>
    <row r="29" spans="1:9" customFormat="1" x14ac:dyDescent="0.25">
      <c r="A29" s="174"/>
      <c r="B29" s="6"/>
    </row>
    <row r="30" spans="1:9" ht="15.75" x14ac:dyDescent="0.25">
      <c r="A30" s="206"/>
      <c r="B30" s="195" t="s">
        <v>102</v>
      </c>
      <c r="C30"/>
      <c r="D30"/>
      <c r="E30"/>
      <c r="F30"/>
      <c r="G30"/>
      <c r="H30"/>
      <c r="I30"/>
    </row>
    <row r="31" spans="1:9" x14ac:dyDescent="0.25">
      <c r="A31" s="207">
        <v>1</v>
      </c>
      <c r="B31" s="196" t="s">
        <v>103</v>
      </c>
      <c r="C31"/>
      <c r="D31"/>
      <c r="E31"/>
      <c r="F31"/>
      <c r="G31"/>
      <c r="H31"/>
      <c r="I31"/>
    </row>
    <row r="32" spans="1:9" x14ac:dyDescent="0.25">
      <c r="A32" s="207">
        <v>2</v>
      </c>
      <c r="B32" s="196" t="s">
        <v>104</v>
      </c>
      <c r="C32"/>
      <c r="D32"/>
      <c r="E32"/>
      <c r="F32"/>
      <c r="G32"/>
      <c r="H32"/>
      <c r="I32"/>
    </row>
    <row r="33" spans="1:9" x14ac:dyDescent="0.25">
      <c r="A33" s="207">
        <v>3</v>
      </c>
      <c r="B33" s="196" t="s">
        <v>105</v>
      </c>
      <c r="C33"/>
      <c r="D33"/>
      <c r="E33"/>
      <c r="F33"/>
      <c r="G33"/>
      <c r="H33"/>
      <c r="I33"/>
    </row>
    <row r="34" spans="1:9" x14ac:dyDescent="0.25">
      <c r="A34" s="207">
        <v>4</v>
      </c>
      <c r="B34" s="196" t="s">
        <v>74</v>
      </c>
      <c r="C34"/>
      <c r="D34"/>
      <c r="E34"/>
      <c r="F34"/>
      <c r="G34"/>
      <c r="H34"/>
      <c r="I34"/>
    </row>
    <row r="35" spans="1:9" x14ac:dyDescent="0.25">
      <c r="A35" s="207">
        <v>5</v>
      </c>
      <c r="B35" s="196" t="s">
        <v>106</v>
      </c>
      <c r="C35"/>
      <c r="D35"/>
      <c r="E35"/>
      <c r="F35"/>
      <c r="G35"/>
      <c r="H35"/>
      <c r="I35"/>
    </row>
  </sheetData>
  <mergeCells count="13">
    <mergeCell ref="G2:H2"/>
    <mergeCell ref="C2:D2"/>
    <mergeCell ref="E2:F2"/>
    <mergeCell ref="B24:H24"/>
    <mergeCell ref="B25:H25"/>
    <mergeCell ref="B28:H28"/>
    <mergeCell ref="B17:H17"/>
    <mergeCell ref="B18:H18"/>
    <mergeCell ref="B19:H19"/>
    <mergeCell ref="B20:H20"/>
    <mergeCell ref="B21:H21"/>
    <mergeCell ref="B26:H26"/>
    <mergeCell ref="B27:H2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15112-E346-48FD-952F-50C5EFD50C28}">
  <sheetPr>
    <tabColor rgb="FF00FFFF"/>
  </sheetPr>
  <dimension ref="A1:I33"/>
  <sheetViews>
    <sheetView topLeftCell="A2" zoomScale="85" zoomScaleNormal="85" workbookViewId="0">
      <selection activeCell="D10" sqref="D10"/>
    </sheetView>
  </sheetViews>
  <sheetFormatPr defaultColWidth="8.85546875" defaultRowHeight="15" x14ac:dyDescent="0.25"/>
  <cols>
    <col min="1" max="1" width="10.140625" style="197" bestFit="1" customWidth="1"/>
    <col min="2" max="2" width="38.85546875" style="6"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9" ht="15.75" thickBot="1" x14ac:dyDescent="0.3"/>
    <row r="2" spans="1:9" s="10" customFormat="1" ht="29.45" customHeight="1" thickBot="1" x14ac:dyDescent="0.3">
      <c r="A2" s="198"/>
      <c r="B2" s="175" t="s">
        <v>159</v>
      </c>
      <c r="C2" s="515" t="s">
        <v>162</v>
      </c>
      <c r="D2" s="514"/>
      <c r="E2" s="516" t="s">
        <v>161</v>
      </c>
      <c r="F2" s="517"/>
      <c r="G2" s="515" t="s">
        <v>225</v>
      </c>
      <c r="H2" s="514"/>
      <c r="I2" s="3" t="s">
        <v>99</v>
      </c>
    </row>
    <row r="3" spans="1:9" ht="30" x14ac:dyDescent="0.25">
      <c r="A3" s="199" t="s">
        <v>23</v>
      </c>
      <c r="B3" s="145"/>
      <c r="C3" s="176" t="s">
        <v>24</v>
      </c>
      <c r="D3" s="177" t="s">
        <v>0</v>
      </c>
      <c r="E3" s="178" t="s">
        <v>24</v>
      </c>
      <c r="F3" s="179" t="s">
        <v>0</v>
      </c>
      <c r="G3" s="363" t="s">
        <v>24</v>
      </c>
      <c r="H3" s="364" t="s">
        <v>0</v>
      </c>
      <c r="I3" s="365"/>
    </row>
    <row r="4" spans="1:9" x14ac:dyDescent="0.25">
      <c r="A4" s="200">
        <v>42000</v>
      </c>
      <c r="B4" s="50" t="s">
        <v>134</v>
      </c>
      <c r="C4" s="251">
        <v>600</v>
      </c>
      <c r="D4" s="252"/>
      <c r="E4" s="181"/>
      <c r="F4" s="182"/>
      <c r="G4" s="366">
        <v>636</v>
      </c>
      <c r="H4" s="361"/>
      <c r="I4" s="368"/>
    </row>
    <row r="5" spans="1:9" ht="30" x14ac:dyDescent="0.25">
      <c r="A5" s="200">
        <v>42060</v>
      </c>
      <c r="B5" s="50" t="s">
        <v>135</v>
      </c>
      <c r="C5" s="221"/>
      <c r="D5" s="252"/>
      <c r="E5" s="181"/>
      <c r="F5" s="182"/>
      <c r="G5" s="366"/>
      <c r="H5" s="361"/>
      <c r="I5" s="362"/>
    </row>
    <row r="6" spans="1:9" ht="30" x14ac:dyDescent="0.25">
      <c r="A6" s="200">
        <v>80100</v>
      </c>
      <c r="B6" s="50" t="s">
        <v>136</v>
      </c>
      <c r="C6" s="221"/>
      <c r="D6" s="252"/>
      <c r="E6" s="181"/>
      <c r="F6" s="182"/>
      <c r="G6" s="366"/>
      <c r="H6" s="361"/>
      <c r="I6" s="362"/>
    </row>
    <row r="7" spans="1:9" x14ac:dyDescent="0.25">
      <c r="A7" s="200">
        <v>42040</v>
      </c>
      <c r="B7" s="50" t="s">
        <v>131</v>
      </c>
      <c r="C7" s="251">
        <v>700</v>
      </c>
      <c r="D7" s="252"/>
      <c r="E7" s="181"/>
      <c r="F7" s="182"/>
      <c r="G7" s="366">
        <v>700</v>
      </c>
      <c r="H7" s="361"/>
      <c r="I7" s="362"/>
    </row>
    <row r="8" spans="1:9" x14ac:dyDescent="0.25">
      <c r="A8" s="200">
        <v>41990</v>
      </c>
      <c r="B8" s="171" t="s">
        <v>120</v>
      </c>
      <c r="C8" s="251">
        <v>5500</v>
      </c>
      <c r="D8" s="252"/>
      <c r="E8" s="210">
        <v>4381</v>
      </c>
      <c r="F8" s="182"/>
      <c r="G8" s="366">
        <v>9287</v>
      </c>
      <c r="H8" s="361"/>
      <c r="I8" s="374"/>
    </row>
    <row r="9" spans="1:9" x14ac:dyDescent="0.25">
      <c r="A9" s="200">
        <v>40100</v>
      </c>
      <c r="B9" s="50" t="s">
        <v>237</v>
      </c>
      <c r="C9" s="251">
        <v>15927</v>
      </c>
      <c r="D9" s="252"/>
      <c r="E9" s="181">
        <v>7033</v>
      </c>
      <c r="F9" s="182"/>
      <c r="G9" s="366">
        <v>15237</v>
      </c>
      <c r="H9" s="361"/>
      <c r="I9" s="405"/>
    </row>
    <row r="10" spans="1:9" s="143" customFormat="1" ht="15.75" thickBot="1" x14ac:dyDescent="0.3">
      <c r="A10" s="201"/>
      <c r="B10" s="171" t="s">
        <v>238</v>
      </c>
      <c r="C10" s="253">
        <v>1815</v>
      </c>
      <c r="D10" s="254">
        <v>8000</v>
      </c>
      <c r="E10" s="232"/>
      <c r="F10" s="182"/>
      <c r="G10" s="367"/>
      <c r="H10" s="509">
        <v>6000</v>
      </c>
      <c r="I10" s="375"/>
    </row>
    <row r="11" spans="1:9" ht="15.75" thickBot="1" x14ac:dyDescent="0.3">
      <c r="C11" s="188">
        <f>SUM(C4:C10)</f>
        <v>24542</v>
      </c>
      <c r="D11" s="189">
        <f>SUM(D7:D10)</f>
        <v>8000</v>
      </c>
      <c r="E11" s="190">
        <f>SUM(E7:E10)</f>
        <v>11414</v>
      </c>
      <c r="F11" s="191">
        <f>SUM(F7:F10)</f>
        <v>0</v>
      </c>
      <c r="G11" s="188">
        <f>SUM(G4:G10)</f>
        <v>25860</v>
      </c>
      <c r="H11" s="188">
        <f>SUM(H4:H10)</f>
        <v>6000</v>
      </c>
      <c r="I11" s="192"/>
    </row>
    <row r="14" spans="1:9" s="4" customFormat="1" ht="18.75" x14ac:dyDescent="0.3">
      <c r="A14" s="203"/>
      <c r="B14" s="193" t="s">
        <v>160</v>
      </c>
      <c r="C14" s="243"/>
      <c r="D14" s="244"/>
      <c r="E14" s="244"/>
      <c r="F14" s="244"/>
      <c r="G14" s="244"/>
      <c r="H14" s="245"/>
      <c r="I14" s="227" t="s">
        <v>146</v>
      </c>
    </row>
    <row r="15" spans="1:9" customFormat="1" ht="15" customHeight="1" x14ac:dyDescent="0.25">
      <c r="A15" s="369" t="s">
        <v>121</v>
      </c>
      <c r="B15" s="558"/>
      <c r="C15" s="559"/>
      <c r="D15" s="559"/>
      <c r="E15" s="559"/>
      <c r="F15" s="559"/>
      <c r="G15" s="559"/>
      <c r="H15" s="560"/>
      <c r="I15" s="370"/>
    </row>
    <row r="16" spans="1:9" customFormat="1" x14ac:dyDescent="0.25">
      <c r="A16" s="371">
        <v>1</v>
      </c>
      <c r="B16" s="561" t="s">
        <v>163</v>
      </c>
      <c r="C16" s="562"/>
      <c r="D16" s="562"/>
      <c r="E16" s="562"/>
      <c r="F16" s="562"/>
      <c r="G16" s="562"/>
      <c r="H16" s="563"/>
      <c r="I16" s="372" t="s">
        <v>164</v>
      </c>
    </row>
    <row r="17" spans="1:9" customFormat="1" x14ac:dyDescent="0.25">
      <c r="A17" s="371">
        <v>2</v>
      </c>
      <c r="B17" s="555" t="s">
        <v>249</v>
      </c>
      <c r="C17" s="556"/>
      <c r="D17" s="556"/>
      <c r="E17" s="556"/>
      <c r="F17" s="556"/>
      <c r="G17" s="556"/>
      <c r="H17" s="557"/>
      <c r="I17" s="373"/>
    </row>
    <row r="18" spans="1:9" customFormat="1" x14ac:dyDescent="0.25">
      <c r="A18" s="371">
        <v>3</v>
      </c>
      <c r="B18" s="564" t="s">
        <v>250</v>
      </c>
      <c r="C18" s="565"/>
      <c r="D18" s="565"/>
      <c r="E18" s="565"/>
      <c r="F18" s="565"/>
      <c r="G18" s="565"/>
      <c r="H18" s="566"/>
      <c r="I18" s="373"/>
    </row>
    <row r="19" spans="1:9" customFormat="1" x14ac:dyDescent="0.25">
      <c r="A19" s="174"/>
      <c r="B19" s="6"/>
    </row>
    <row r="20" spans="1:9" s="4" customFormat="1" ht="18.75" x14ac:dyDescent="0.3">
      <c r="A20" s="203"/>
      <c r="B20" s="193" t="s">
        <v>100</v>
      </c>
      <c r="C20" s="243"/>
      <c r="D20" s="244"/>
      <c r="E20" s="244"/>
      <c r="F20" s="244"/>
      <c r="G20" s="244"/>
      <c r="H20" s="245"/>
      <c r="I20" s="227" t="s">
        <v>146</v>
      </c>
    </row>
    <row r="21" spans="1:9" customFormat="1" ht="15" customHeight="1" x14ac:dyDescent="0.25">
      <c r="A21" s="204" t="s">
        <v>121</v>
      </c>
      <c r="B21" s="528"/>
      <c r="C21" s="552"/>
      <c r="D21" s="552"/>
      <c r="E21" s="552"/>
      <c r="F21" s="552"/>
      <c r="G21" s="552"/>
      <c r="H21" s="553"/>
      <c r="I21" s="238"/>
    </row>
    <row r="22" spans="1:9" customFormat="1" x14ac:dyDescent="0.25">
      <c r="A22" s="205">
        <v>1</v>
      </c>
      <c r="B22" s="567" t="s">
        <v>163</v>
      </c>
      <c r="C22" s="568"/>
      <c r="D22" s="568"/>
      <c r="E22" s="568"/>
      <c r="F22" s="568"/>
      <c r="G22" s="568"/>
      <c r="H22" s="569"/>
      <c r="I22" s="255" t="s">
        <v>164</v>
      </c>
    </row>
    <row r="23" spans="1:9" customFormat="1" x14ac:dyDescent="0.25">
      <c r="A23" s="205">
        <v>2</v>
      </c>
      <c r="B23" s="549"/>
      <c r="C23" s="550"/>
      <c r="D23" s="550"/>
      <c r="E23" s="550"/>
      <c r="F23" s="550"/>
      <c r="G23" s="550"/>
      <c r="H23" s="551"/>
      <c r="I23" s="237"/>
    </row>
    <row r="24" spans="1:9" customFormat="1" x14ac:dyDescent="0.25">
      <c r="A24" s="205">
        <v>3</v>
      </c>
      <c r="B24" s="549"/>
      <c r="C24" s="550"/>
      <c r="D24" s="550"/>
      <c r="E24" s="550"/>
      <c r="F24" s="550"/>
      <c r="G24" s="550"/>
      <c r="H24" s="551"/>
      <c r="I24" s="237"/>
    </row>
    <row r="25" spans="1:9" customFormat="1" x14ac:dyDescent="0.25">
      <c r="A25" s="174"/>
      <c r="B25" s="6"/>
    </row>
    <row r="26" spans="1:9" customFormat="1" x14ac:dyDescent="0.25">
      <c r="A26" s="174"/>
      <c r="B26" s="6"/>
    </row>
    <row r="27" spans="1:9" customFormat="1" x14ac:dyDescent="0.25">
      <c r="A27" s="174"/>
      <c r="B27" s="6"/>
    </row>
    <row r="28" spans="1:9" customFormat="1" ht="15.75" x14ac:dyDescent="0.25">
      <c r="A28" s="206"/>
      <c r="B28" s="195" t="s">
        <v>102</v>
      </c>
    </row>
    <row r="29" spans="1:9" customFormat="1" x14ac:dyDescent="0.25">
      <c r="A29" s="207">
        <v>1</v>
      </c>
      <c r="B29" s="196" t="s">
        <v>103</v>
      </c>
    </row>
    <row r="30" spans="1:9" customFormat="1" x14ac:dyDescent="0.25">
      <c r="A30" s="207">
        <v>2</v>
      </c>
      <c r="B30" s="196" t="s">
        <v>104</v>
      </c>
    </row>
    <row r="31" spans="1:9" customFormat="1" x14ac:dyDescent="0.25">
      <c r="A31" s="207">
        <v>3</v>
      </c>
      <c r="B31" s="196" t="s">
        <v>105</v>
      </c>
    </row>
    <row r="32" spans="1:9" customFormat="1" x14ac:dyDescent="0.25">
      <c r="A32" s="207">
        <v>4</v>
      </c>
      <c r="B32" s="196" t="s">
        <v>74</v>
      </c>
    </row>
    <row r="33" spans="1:2" customFormat="1" x14ac:dyDescent="0.25">
      <c r="A33" s="207">
        <v>5</v>
      </c>
      <c r="B33" s="196" t="s">
        <v>106</v>
      </c>
    </row>
  </sheetData>
  <mergeCells count="11">
    <mergeCell ref="B18:H18"/>
    <mergeCell ref="B21:H21"/>
    <mergeCell ref="B22:H22"/>
    <mergeCell ref="B23:H23"/>
    <mergeCell ref="B24:H24"/>
    <mergeCell ref="B17:H17"/>
    <mergeCell ref="C2:D2"/>
    <mergeCell ref="E2:F2"/>
    <mergeCell ref="G2:H2"/>
    <mergeCell ref="B15:H15"/>
    <mergeCell ref="B16:H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6C262-7D20-4140-927C-D1E38669EDE9}">
  <sheetPr>
    <tabColor rgb="FFFFFF00"/>
  </sheetPr>
  <dimension ref="A1:I32"/>
  <sheetViews>
    <sheetView topLeftCell="B1" zoomScaleNormal="100" workbookViewId="0">
      <selection activeCell="F14" sqref="F14"/>
    </sheetView>
  </sheetViews>
  <sheetFormatPr defaultColWidth="8.85546875" defaultRowHeight="15" x14ac:dyDescent="0.25"/>
  <cols>
    <col min="1" max="1" width="10.140625" style="197" bestFit="1" customWidth="1"/>
    <col min="2" max="2" width="44.7109375" style="6" bestFit="1" customWidth="1"/>
    <col min="3" max="3" width="21.140625" style="6" bestFit="1" customWidth="1"/>
    <col min="4" max="4" width="18.42578125" style="6" customWidth="1"/>
    <col min="5" max="5" width="20.85546875" style="6" customWidth="1"/>
    <col min="6" max="6" width="18.140625" style="6" customWidth="1"/>
    <col min="7" max="7" width="21.140625" style="6" bestFit="1" customWidth="1"/>
    <col min="8" max="8" width="18.42578125" style="6" customWidth="1"/>
    <col min="9" max="9" width="40.28515625" style="6" customWidth="1"/>
    <col min="10" max="16384" width="8.85546875" style="6"/>
  </cols>
  <sheetData>
    <row r="1" spans="1:9" ht="15.75" thickBot="1" x14ac:dyDescent="0.3"/>
    <row r="2" spans="1:9" s="10" customFormat="1" ht="29.45" customHeight="1" thickBot="1" x14ac:dyDescent="0.3">
      <c r="A2" s="198"/>
      <c r="B2" s="175" t="s">
        <v>141</v>
      </c>
      <c r="C2" s="515" t="s">
        <v>162</v>
      </c>
      <c r="D2" s="514"/>
      <c r="E2" s="516" t="s">
        <v>161</v>
      </c>
      <c r="F2" s="517"/>
      <c r="G2" s="515" t="s">
        <v>225</v>
      </c>
      <c r="H2" s="514"/>
      <c r="I2" s="3" t="s">
        <v>99</v>
      </c>
    </row>
    <row r="3" spans="1:9" ht="30" x14ac:dyDescent="0.25">
      <c r="A3" s="199" t="s">
        <v>23</v>
      </c>
      <c r="B3" s="145"/>
      <c r="C3" s="176" t="s">
        <v>24</v>
      </c>
      <c r="D3" s="177" t="s">
        <v>0</v>
      </c>
      <c r="E3" s="178" t="s">
        <v>24</v>
      </c>
      <c r="F3" s="179" t="s">
        <v>0</v>
      </c>
      <c r="G3" s="176" t="s">
        <v>24</v>
      </c>
      <c r="H3" s="177" t="s">
        <v>0</v>
      </c>
      <c r="I3" s="180"/>
    </row>
    <row r="4" spans="1:9" x14ac:dyDescent="0.25">
      <c r="A4" s="200">
        <v>42000</v>
      </c>
      <c r="B4" s="50" t="s">
        <v>134</v>
      </c>
      <c r="C4" s="251">
        <v>500</v>
      </c>
      <c r="D4" s="222"/>
      <c r="E4" s="181"/>
      <c r="F4" s="182"/>
      <c r="G4" s="181">
        <v>500</v>
      </c>
      <c r="H4" s="182"/>
      <c r="I4" s="183"/>
    </row>
    <row r="5" spans="1:9" x14ac:dyDescent="0.25">
      <c r="A5" s="200">
        <v>42060</v>
      </c>
      <c r="B5" s="50" t="s">
        <v>135</v>
      </c>
      <c r="C5" s="221"/>
      <c r="D5" s="222"/>
      <c r="E5" s="181"/>
      <c r="F5" s="182"/>
      <c r="G5" s="181"/>
      <c r="H5" s="182"/>
      <c r="I5" s="183"/>
    </row>
    <row r="6" spans="1:9" x14ac:dyDescent="0.25">
      <c r="A6" s="200">
        <v>80100</v>
      </c>
      <c r="B6" s="50" t="s">
        <v>136</v>
      </c>
      <c r="C6" s="221"/>
      <c r="D6" s="222"/>
      <c r="E6" s="181"/>
      <c r="F6" s="182"/>
      <c r="G6" s="181"/>
      <c r="H6" s="182"/>
      <c r="I6" s="183"/>
    </row>
    <row r="7" spans="1:9" x14ac:dyDescent="0.25">
      <c r="A7" s="200">
        <v>42030</v>
      </c>
      <c r="B7" s="50" t="s">
        <v>231</v>
      </c>
      <c r="C7" s="251">
        <v>3250</v>
      </c>
      <c r="D7" s="222"/>
      <c r="F7" s="182"/>
      <c r="G7" s="181">
        <v>750</v>
      </c>
      <c r="H7" s="182"/>
      <c r="I7" s="211"/>
    </row>
    <row r="8" spans="1:9" x14ac:dyDescent="0.25">
      <c r="A8" s="200">
        <v>42040</v>
      </c>
      <c r="B8" s="171" t="s">
        <v>131</v>
      </c>
      <c r="C8" s="251">
        <v>600</v>
      </c>
      <c r="D8" s="222"/>
      <c r="E8" s="181"/>
      <c r="F8" s="182"/>
      <c r="G8" s="181">
        <v>600</v>
      </c>
      <c r="H8" s="182"/>
      <c r="I8" s="183"/>
    </row>
    <row r="9" spans="1:9" x14ac:dyDescent="0.25">
      <c r="A9" s="200">
        <v>41990</v>
      </c>
      <c r="B9" s="171" t="s">
        <v>120</v>
      </c>
      <c r="C9" s="251">
        <v>750</v>
      </c>
      <c r="D9" s="222"/>
      <c r="E9" s="181">
        <v>195</v>
      </c>
      <c r="F9" s="182"/>
      <c r="G9" s="181">
        <v>750</v>
      </c>
      <c r="H9" s="182"/>
      <c r="I9" s="183"/>
    </row>
    <row r="10" spans="1:9" s="143" customFormat="1" x14ac:dyDescent="0.25">
      <c r="A10" s="201">
        <v>40100</v>
      </c>
      <c r="B10" s="171" t="s">
        <v>239</v>
      </c>
      <c r="C10" s="221"/>
      <c r="D10" s="222"/>
      <c r="E10" s="210">
        <v>2344</v>
      </c>
      <c r="F10" s="182"/>
      <c r="G10" s="181">
        <v>12466</v>
      </c>
      <c r="H10" s="182"/>
      <c r="I10" s="211"/>
    </row>
    <row r="11" spans="1:9" x14ac:dyDescent="0.25">
      <c r="A11" s="201"/>
      <c r="B11" s="171" t="s">
        <v>121</v>
      </c>
      <c r="C11" s="223"/>
      <c r="D11" s="224"/>
      <c r="E11" s="181">
        <v>240</v>
      </c>
      <c r="F11" s="186"/>
      <c r="G11" s="185">
        <v>250</v>
      </c>
      <c r="H11" s="186"/>
      <c r="I11" s="187"/>
    </row>
    <row r="12" spans="1:9" ht="15.75" thickBot="1" x14ac:dyDescent="0.3">
      <c r="A12" s="201"/>
      <c r="B12" s="171" t="s">
        <v>107</v>
      </c>
      <c r="C12" s="223"/>
      <c r="D12" s="224"/>
      <c r="E12" s="185"/>
      <c r="F12" s="186"/>
      <c r="G12" s="185"/>
      <c r="H12" s="186"/>
      <c r="I12" s="187"/>
    </row>
    <row r="13" spans="1:9" ht="15.75" thickBot="1" x14ac:dyDescent="0.3">
      <c r="C13" s="188">
        <f>SUM(C4:C12)</f>
        <v>5100</v>
      </c>
      <c r="D13" s="189">
        <f>SUM(D4:D10)</f>
        <v>0</v>
      </c>
      <c r="E13" s="190">
        <f>SUM(E4:E12)</f>
        <v>2779</v>
      </c>
      <c r="F13" s="191">
        <f>SUM(F4:F10)</f>
        <v>0</v>
      </c>
      <c r="G13" s="188">
        <f>SUM(G4:G12)</f>
        <v>15316</v>
      </c>
      <c r="H13" s="188">
        <f>SUM(H4:H12)</f>
        <v>0</v>
      </c>
      <c r="I13" s="192"/>
    </row>
    <row r="15" spans="1:9" s="4" customFormat="1" ht="18.75" x14ac:dyDescent="0.3">
      <c r="A15" s="275"/>
      <c r="B15" s="571" t="s">
        <v>160</v>
      </c>
      <c r="C15" s="571"/>
      <c r="D15" s="571"/>
      <c r="E15" s="571"/>
      <c r="F15" s="571"/>
      <c r="G15" s="571"/>
      <c r="H15" s="571"/>
      <c r="I15" s="305" t="s">
        <v>146</v>
      </c>
    </row>
    <row r="16" spans="1:9" customFormat="1" ht="15" customHeight="1" x14ac:dyDescent="0.25">
      <c r="A16" s="204" t="s">
        <v>124</v>
      </c>
      <c r="B16" s="528" t="s">
        <v>125</v>
      </c>
      <c r="C16" s="552"/>
      <c r="D16" s="552"/>
      <c r="E16" s="552"/>
      <c r="F16" s="552"/>
      <c r="G16" s="552"/>
      <c r="H16" s="553"/>
      <c r="I16" s="238"/>
    </row>
    <row r="17" spans="1:9" customFormat="1" x14ac:dyDescent="0.25">
      <c r="A17" s="205">
        <v>1</v>
      </c>
      <c r="B17" s="570"/>
      <c r="C17" s="570"/>
      <c r="D17" s="570"/>
      <c r="E17" s="570"/>
      <c r="F17" s="570"/>
      <c r="G17" s="570"/>
      <c r="H17" s="570"/>
      <c r="I17" s="237"/>
    </row>
    <row r="18" spans="1:9" customFormat="1" x14ac:dyDescent="0.25">
      <c r="A18" s="205">
        <v>2</v>
      </c>
      <c r="B18" s="570"/>
      <c r="C18" s="570"/>
      <c r="D18" s="570"/>
      <c r="E18" s="570"/>
      <c r="F18" s="570"/>
      <c r="G18" s="570"/>
      <c r="H18" s="570"/>
      <c r="I18" s="237"/>
    </row>
    <row r="19" spans="1:9" customFormat="1" x14ac:dyDescent="0.25">
      <c r="A19" s="205">
        <v>3</v>
      </c>
      <c r="B19" s="570"/>
      <c r="C19" s="570"/>
      <c r="D19" s="570"/>
      <c r="E19" s="570"/>
      <c r="F19" s="570"/>
      <c r="G19" s="570"/>
      <c r="H19" s="570"/>
      <c r="I19" s="237"/>
    </row>
    <row r="20" spans="1:9" customFormat="1" x14ac:dyDescent="0.25">
      <c r="A20" s="174"/>
      <c r="B20" s="6"/>
    </row>
    <row r="21" spans="1:9" s="4" customFormat="1" ht="18.75" x14ac:dyDescent="0.3">
      <c r="A21" s="275"/>
      <c r="B21" s="571" t="s">
        <v>100</v>
      </c>
      <c r="C21" s="571"/>
      <c r="D21" s="571"/>
      <c r="E21" s="571"/>
      <c r="F21" s="571"/>
      <c r="G21" s="571"/>
      <c r="H21" s="571"/>
      <c r="I21" s="305" t="s">
        <v>146</v>
      </c>
    </row>
    <row r="22" spans="1:9" customFormat="1" ht="15" customHeight="1" x14ac:dyDescent="0.25">
      <c r="A22" s="204" t="s">
        <v>124</v>
      </c>
      <c r="B22" s="528" t="s">
        <v>125</v>
      </c>
      <c r="C22" s="552"/>
      <c r="D22" s="552"/>
      <c r="E22" s="552"/>
      <c r="F22" s="552"/>
      <c r="G22" s="552"/>
      <c r="H22" s="553"/>
      <c r="I22" s="238"/>
    </row>
    <row r="23" spans="1:9" customFormat="1" x14ac:dyDescent="0.25">
      <c r="A23" s="205">
        <v>1</v>
      </c>
      <c r="B23" s="521" t="s">
        <v>183</v>
      </c>
      <c r="C23" s="544"/>
      <c r="D23" s="544"/>
      <c r="E23" s="544"/>
      <c r="F23" s="544"/>
      <c r="G23" s="544"/>
      <c r="H23" s="545"/>
      <c r="I23" s="237"/>
    </row>
    <row r="24" spans="1:9" customFormat="1" x14ac:dyDescent="0.25">
      <c r="A24" s="205">
        <v>2</v>
      </c>
      <c r="B24" s="521" t="s">
        <v>184</v>
      </c>
      <c r="C24" s="544"/>
      <c r="D24" s="544"/>
      <c r="E24" s="544"/>
      <c r="F24" s="544"/>
      <c r="G24" s="544"/>
      <c r="H24" s="545"/>
      <c r="I24" s="237"/>
    </row>
    <row r="25" spans="1:9" customFormat="1" x14ac:dyDescent="0.25">
      <c r="A25" s="205">
        <v>3</v>
      </c>
      <c r="B25" s="570"/>
      <c r="C25" s="570"/>
      <c r="D25" s="570"/>
      <c r="E25" s="570"/>
      <c r="F25" s="570"/>
      <c r="G25" s="570"/>
      <c r="H25" s="570"/>
      <c r="I25" s="237"/>
    </row>
    <row r="26" spans="1:9" customFormat="1" x14ac:dyDescent="0.25">
      <c r="A26" s="174"/>
      <c r="B26" s="6"/>
    </row>
    <row r="27" spans="1:9" customFormat="1" ht="15.75" x14ac:dyDescent="0.25">
      <c r="A27" s="206"/>
      <c r="B27" s="195" t="s">
        <v>102</v>
      </c>
    </row>
    <row r="28" spans="1:9" customFormat="1" x14ac:dyDescent="0.25">
      <c r="A28" s="207">
        <v>1</v>
      </c>
      <c r="B28" s="196" t="s">
        <v>103</v>
      </c>
    </row>
    <row r="29" spans="1:9" customFormat="1" x14ac:dyDescent="0.25">
      <c r="A29" s="207">
        <v>2</v>
      </c>
      <c r="B29" s="196" t="s">
        <v>104</v>
      </c>
    </row>
    <row r="30" spans="1:9" customFormat="1" x14ac:dyDescent="0.25">
      <c r="A30" s="207">
        <v>3</v>
      </c>
      <c r="B30" s="196" t="s">
        <v>105</v>
      </c>
    </row>
    <row r="31" spans="1:9" customFormat="1" x14ac:dyDescent="0.25">
      <c r="A31" s="207">
        <v>4</v>
      </c>
      <c r="B31" s="196" t="s">
        <v>74</v>
      </c>
    </row>
    <row r="32" spans="1:9" customFormat="1" x14ac:dyDescent="0.25">
      <c r="A32" s="207">
        <v>5</v>
      </c>
      <c r="B32" s="196" t="s">
        <v>106</v>
      </c>
    </row>
  </sheetData>
  <mergeCells count="13">
    <mergeCell ref="B25:H25"/>
    <mergeCell ref="G2:H2"/>
    <mergeCell ref="C2:D2"/>
    <mergeCell ref="E2:F2"/>
    <mergeCell ref="B16:H16"/>
    <mergeCell ref="B17:H17"/>
    <mergeCell ref="B18:H18"/>
    <mergeCell ref="B19:H19"/>
    <mergeCell ref="B22:H22"/>
    <mergeCell ref="B23:H23"/>
    <mergeCell ref="B24:H24"/>
    <mergeCell ref="B21:H21"/>
    <mergeCell ref="B15:H15"/>
  </mergeCells>
  <pageMargins left="0.7" right="0.7" top="0.75" bottom="0.75" header="0.3" footer="0.3"/>
  <pageSetup paperSize="9" orientation="portrait" r:id="rId1"/>
  <ignoredErrors>
    <ignoredError sqref="D13 E13:F1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6188F-E27C-4E14-8C8A-0E79990BE3B3}">
  <sheetPr>
    <tabColor rgb="FFFFFF00"/>
  </sheetPr>
  <dimension ref="A1:K36"/>
  <sheetViews>
    <sheetView topLeftCell="B1" workbookViewId="0">
      <selection activeCell="J18" sqref="J18"/>
    </sheetView>
  </sheetViews>
  <sheetFormatPr defaultColWidth="8.85546875" defaultRowHeight="15" x14ac:dyDescent="0.25"/>
  <cols>
    <col min="1" max="1" width="10.140625" style="197" bestFit="1" customWidth="1"/>
    <col min="2" max="2" width="38.85546875" style="6" customWidth="1"/>
    <col min="3" max="3" width="21.140625" style="6" hidden="1" customWidth="1"/>
    <col min="4" max="4" width="18.42578125" style="6" hidden="1" customWidth="1"/>
    <col min="5" max="5" width="21.140625" style="6" bestFit="1" customWidth="1"/>
    <col min="6" max="6" width="18.42578125" style="6" customWidth="1"/>
    <col min="7" max="7" width="20.85546875" style="6" customWidth="1"/>
    <col min="8" max="8" width="18.140625" style="6" customWidth="1"/>
    <col min="9" max="9" width="21.140625" style="6" bestFit="1" customWidth="1"/>
    <col min="10" max="10" width="18.42578125" style="6" customWidth="1"/>
    <col min="11" max="11" width="40.28515625" style="6" customWidth="1"/>
    <col min="12" max="16384" width="8.85546875" style="6"/>
  </cols>
  <sheetData>
    <row r="1" spans="1:11" ht="15.75" thickBot="1" x14ac:dyDescent="0.3"/>
    <row r="2" spans="1:11" s="10" customFormat="1" ht="19.5" customHeight="1" thickBot="1" x14ac:dyDescent="0.3">
      <c r="A2" s="310"/>
      <c r="B2" s="311" t="s">
        <v>142</v>
      </c>
      <c r="C2" s="573" t="s">
        <v>98</v>
      </c>
      <c r="D2" s="574"/>
      <c r="E2" s="515" t="s">
        <v>162</v>
      </c>
      <c r="F2" s="514"/>
      <c r="G2" s="572" t="s">
        <v>161</v>
      </c>
      <c r="H2" s="517"/>
      <c r="I2" s="515" t="s">
        <v>169</v>
      </c>
      <c r="J2" s="514"/>
      <c r="K2" s="3" t="s">
        <v>99</v>
      </c>
    </row>
    <row r="3" spans="1:11" ht="30" x14ac:dyDescent="0.25">
      <c r="A3" s="283" t="s">
        <v>23</v>
      </c>
      <c r="B3" s="284"/>
      <c r="C3" s="285" t="s">
        <v>24</v>
      </c>
      <c r="D3" s="286" t="s">
        <v>0</v>
      </c>
      <c r="E3" s="176" t="s">
        <v>24</v>
      </c>
      <c r="F3" s="177" t="s">
        <v>0</v>
      </c>
      <c r="G3" s="313" t="s">
        <v>24</v>
      </c>
      <c r="H3" s="179" t="s">
        <v>0</v>
      </c>
      <c r="I3" s="176" t="s">
        <v>24</v>
      </c>
      <c r="J3" s="177" t="s">
        <v>0</v>
      </c>
      <c r="K3" s="180"/>
    </row>
    <row r="4" spans="1:11" x14ac:dyDescent="0.25">
      <c r="A4" s="257">
        <v>42000</v>
      </c>
      <c r="B4" s="287" t="s">
        <v>134</v>
      </c>
      <c r="C4" s="221"/>
      <c r="D4" s="222"/>
      <c r="E4" s="221"/>
      <c r="F4" s="222"/>
      <c r="G4" s="314"/>
      <c r="H4" s="182"/>
      <c r="I4" s="181"/>
      <c r="J4" s="182"/>
      <c r="K4" s="211"/>
    </row>
    <row r="5" spans="1:11" ht="30" x14ac:dyDescent="0.25">
      <c r="A5" s="257">
        <v>42060</v>
      </c>
      <c r="B5" s="287" t="s">
        <v>135</v>
      </c>
      <c r="C5" s="221"/>
      <c r="D5" s="222"/>
      <c r="E5" s="221"/>
      <c r="F5" s="222"/>
      <c r="G5" s="314"/>
      <c r="H5" s="182"/>
      <c r="I5" s="181"/>
      <c r="J5" s="182"/>
      <c r="K5" s="211"/>
    </row>
    <row r="6" spans="1:11" ht="30" x14ac:dyDescent="0.25">
      <c r="A6" s="257">
        <v>80100</v>
      </c>
      <c r="B6" s="287" t="s">
        <v>136</v>
      </c>
      <c r="C6" s="221"/>
      <c r="D6" s="222"/>
      <c r="E6" s="221"/>
      <c r="F6" s="222"/>
      <c r="G6" s="314"/>
      <c r="H6" s="182"/>
      <c r="I6" s="181"/>
      <c r="J6" s="182"/>
      <c r="K6" s="211"/>
    </row>
    <row r="7" spans="1:11" x14ac:dyDescent="0.25">
      <c r="A7" s="262">
        <v>42010</v>
      </c>
      <c r="B7" s="279" t="s">
        <v>5</v>
      </c>
      <c r="C7" s="307">
        <v>1200</v>
      </c>
      <c r="D7" s="308"/>
      <c r="E7" s="253">
        <v>1200</v>
      </c>
      <c r="F7" s="308"/>
      <c r="G7" s="314"/>
      <c r="H7" s="182"/>
      <c r="I7" s="181">
        <v>300</v>
      </c>
      <c r="J7" s="182"/>
      <c r="K7" s="183"/>
    </row>
    <row r="8" spans="1:11" x14ac:dyDescent="0.25">
      <c r="A8" s="257">
        <v>42040</v>
      </c>
      <c r="B8" s="287" t="s">
        <v>131</v>
      </c>
      <c r="C8" s="251">
        <v>300</v>
      </c>
      <c r="D8" s="222"/>
      <c r="E8" s="251">
        <v>300</v>
      </c>
      <c r="F8" s="222"/>
      <c r="G8" s="314"/>
      <c r="H8" s="182"/>
      <c r="I8" s="181">
        <v>300</v>
      </c>
      <c r="J8" s="182"/>
      <c r="K8" s="183"/>
    </row>
    <row r="9" spans="1:11" x14ac:dyDescent="0.25">
      <c r="A9" s="257">
        <v>42030</v>
      </c>
      <c r="B9" s="287" t="s">
        <v>41</v>
      </c>
      <c r="C9" s="253">
        <v>60</v>
      </c>
      <c r="D9" s="224"/>
      <c r="E9" s="253">
        <v>60</v>
      </c>
      <c r="F9" s="224"/>
      <c r="G9" s="314"/>
      <c r="H9" s="182"/>
      <c r="I9" s="181"/>
      <c r="J9" s="182"/>
      <c r="K9" s="183"/>
    </row>
    <row r="10" spans="1:11" x14ac:dyDescent="0.25">
      <c r="A10" s="257">
        <v>40020</v>
      </c>
      <c r="B10" s="165" t="s">
        <v>113</v>
      </c>
      <c r="C10" s="251">
        <v>500</v>
      </c>
      <c r="D10" s="222"/>
      <c r="E10" s="251">
        <v>500</v>
      </c>
      <c r="F10" s="222"/>
      <c r="G10" s="315">
        <v>413</v>
      </c>
      <c r="H10" s="182"/>
      <c r="I10" s="181">
        <v>860</v>
      </c>
      <c r="J10" s="182"/>
      <c r="K10" s="183"/>
    </row>
    <row r="11" spans="1:11" x14ac:dyDescent="0.25">
      <c r="A11" s="257"/>
      <c r="B11" s="165" t="s">
        <v>185</v>
      </c>
      <c r="C11" s="223"/>
      <c r="D11" s="224"/>
      <c r="E11" s="223"/>
      <c r="F11" s="224"/>
      <c r="G11" s="316"/>
      <c r="H11" s="186"/>
      <c r="I11" s="185"/>
      <c r="J11" s="186"/>
      <c r="K11" s="187"/>
    </row>
    <row r="12" spans="1:11" x14ac:dyDescent="0.25">
      <c r="A12" s="201"/>
      <c r="B12" s="171" t="s">
        <v>186</v>
      </c>
      <c r="C12" s="290">
        <v>50000</v>
      </c>
      <c r="D12" s="312">
        <v>50000</v>
      </c>
      <c r="E12" s="290">
        <v>50000</v>
      </c>
      <c r="F12" s="312">
        <v>50000</v>
      </c>
      <c r="G12" s="181"/>
      <c r="H12" s="182"/>
      <c r="I12" s="181">
        <v>30000</v>
      </c>
      <c r="J12" s="182">
        <v>31000</v>
      </c>
      <c r="K12" s="187"/>
    </row>
    <row r="13" spans="1:11" ht="15.75" thickBot="1" x14ac:dyDescent="0.3">
      <c r="A13" s="201"/>
      <c r="B13" s="171" t="s">
        <v>107</v>
      </c>
      <c r="C13" s="223"/>
      <c r="D13" s="224"/>
      <c r="E13" s="181"/>
      <c r="F13" s="182"/>
      <c r="G13" s="354"/>
      <c r="H13" s="214"/>
      <c r="I13" s="354"/>
      <c r="J13" s="214"/>
      <c r="K13" s="294"/>
    </row>
    <row r="14" spans="1:11" ht="15.75" thickBot="1" x14ac:dyDescent="0.3">
      <c r="A14" s="271"/>
      <c r="B14" s="271"/>
      <c r="C14" s="309">
        <v>52060</v>
      </c>
      <c r="D14" s="309">
        <v>50000</v>
      </c>
      <c r="E14" s="188">
        <f>SUM(E4:E13)</f>
        <v>52060</v>
      </c>
      <c r="F14" s="192">
        <f>SUM(F4:F13)</f>
        <v>50000</v>
      </c>
      <c r="G14" s="317">
        <f t="shared" ref="G14:H14" si="0">SUM(G4:G10)</f>
        <v>413</v>
      </c>
      <c r="H14" s="188">
        <f t="shared" si="0"/>
        <v>0</v>
      </c>
      <c r="I14" s="188">
        <f>SUM(I4:I13)</f>
        <v>31460</v>
      </c>
      <c r="J14" s="188">
        <f>SUM(J4:J13)</f>
        <v>31000</v>
      </c>
      <c r="K14" s="192"/>
    </row>
    <row r="15" spans="1:11" x14ac:dyDescent="0.25">
      <c r="A15" s="271"/>
      <c r="B15" s="271"/>
      <c r="C15" s="293"/>
      <c r="D15" s="293"/>
      <c r="E15" s="265"/>
      <c r="F15" s="265"/>
      <c r="G15" s="265"/>
      <c r="H15" s="265"/>
      <c r="I15" s="265"/>
      <c r="J15" s="265"/>
      <c r="K15" s="265"/>
    </row>
    <row r="16" spans="1:11" x14ac:dyDescent="0.25">
      <c r="A16" s="271"/>
      <c r="B16" s="271"/>
      <c r="C16" s="293"/>
      <c r="D16" s="293"/>
      <c r="E16" s="265"/>
      <c r="F16" s="265"/>
      <c r="G16" s="265"/>
      <c r="H16" s="265"/>
      <c r="I16" s="265"/>
      <c r="J16" s="265"/>
      <c r="K16" s="265"/>
    </row>
    <row r="18" spans="1:10" s="4" customFormat="1" ht="45.75" x14ac:dyDescent="0.3">
      <c r="A18" s="275"/>
      <c r="B18" s="571" t="s">
        <v>160</v>
      </c>
      <c r="C18" s="571"/>
      <c r="D18" s="571"/>
      <c r="E18" s="571"/>
      <c r="F18" s="571"/>
      <c r="G18" s="571"/>
      <c r="H18" s="571"/>
      <c r="I18" s="276" t="s">
        <v>146</v>
      </c>
    </row>
    <row r="19" spans="1:10" customFormat="1" x14ac:dyDescent="0.25">
      <c r="A19" s="204" t="s">
        <v>52</v>
      </c>
      <c r="B19" s="512" t="s">
        <v>209</v>
      </c>
      <c r="C19" s="512"/>
      <c r="D19" s="512"/>
      <c r="E19" s="512"/>
      <c r="F19" s="512"/>
      <c r="G19" s="512"/>
      <c r="H19" s="512"/>
      <c r="I19" s="238"/>
    </row>
    <row r="20" spans="1:10" customFormat="1" x14ac:dyDescent="0.25">
      <c r="A20" s="205">
        <v>1</v>
      </c>
      <c r="B20" s="570"/>
      <c r="C20" s="570"/>
      <c r="D20" s="570"/>
      <c r="E20" s="570"/>
      <c r="F20" s="570"/>
      <c r="G20" s="570"/>
      <c r="H20" s="570"/>
      <c r="I20" s="237"/>
    </row>
    <row r="21" spans="1:10" customFormat="1" x14ac:dyDescent="0.25">
      <c r="A21" s="205">
        <v>2</v>
      </c>
      <c r="B21" s="570"/>
      <c r="C21" s="570"/>
      <c r="D21" s="570"/>
      <c r="E21" s="570"/>
      <c r="F21" s="570"/>
      <c r="G21" s="570"/>
      <c r="H21" s="570"/>
      <c r="I21" s="237"/>
    </row>
    <row r="22" spans="1:10" customFormat="1" x14ac:dyDescent="0.25">
      <c r="A22" s="205">
        <v>3</v>
      </c>
      <c r="B22" s="570"/>
      <c r="C22" s="570"/>
      <c r="D22" s="570"/>
      <c r="E22" s="570"/>
      <c r="F22" s="570"/>
      <c r="G22" s="570"/>
      <c r="H22" s="570"/>
      <c r="I22" s="237"/>
    </row>
    <row r="23" spans="1:10" customFormat="1" x14ac:dyDescent="0.25">
      <c r="A23" s="174"/>
      <c r="B23" s="6"/>
    </row>
    <row r="24" spans="1:10" s="4" customFormat="1" ht="45.75" x14ac:dyDescent="0.3">
      <c r="A24" s="275"/>
      <c r="B24" s="571" t="s">
        <v>100</v>
      </c>
      <c r="C24" s="571"/>
      <c r="D24" s="571"/>
      <c r="E24" s="571"/>
      <c r="F24" s="571"/>
      <c r="G24" s="571"/>
      <c r="H24" s="571"/>
      <c r="I24" s="276" t="s">
        <v>146</v>
      </c>
    </row>
    <row r="25" spans="1:10" customFormat="1" x14ac:dyDescent="0.25">
      <c r="A25" s="204" t="s">
        <v>52</v>
      </c>
      <c r="B25" s="512" t="s">
        <v>209</v>
      </c>
      <c r="C25" s="512"/>
      <c r="D25" s="512"/>
      <c r="E25" s="512"/>
      <c r="F25" s="512"/>
      <c r="G25" s="512"/>
      <c r="H25" s="512"/>
      <c r="I25" s="238"/>
    </row>
    <row r="26" spans="1:10" customFormat="1" x14ac:dyDescent="0.25">
      <c r="A26" s="205">
        <v>1</v>
      </c>
      <c r="B26" s="521" t="s">
        <v>187</v>
      </c>
      <c r="C26" s="544"/>
      <c r="D26" s="544"/>
      <c r="E26" s="544"/>
      <c r="F26" s="544"/>
      <c r="G26" s="544"/>
      <c r="H26" s="545"/>
      <c r="I26" s="282">
        <v>3.4</v>
      </c>
    </row>
    <row r="27" spans="1:10" customFormat="1" x14ac:dyDescent="0.25">
      <c r="A27" s="205">
        <v>2</v>
      </c>
      <c r="B27" s="248" t="s">
        <v>188</v>
      </c>
      <c r="C27" s="249"/>
      <c r="D27" s="250"/>
      <c r="E27" s="248"/>
      <c r="F27" s="249"/>
      <c r="G27" s="249"/>
      <c r="H27" s="250"/>
      <c r="I27" s="282">
        <v>3</v>
      </c>
    </row>
    <row r="28" spans="1:10" customFormat="1" x14ac:dyDescent="0.25">
      <c r="A28" s="205">
        <v>3</v>
      </c>
      <c r="B28" s="521" t="s">
        <v>97</v>
      </c>
      <c r="C28" s="544"/>
      <c r="D28" s="544"/>
      <c r="E28" s="544"/>
      <c r="F28" s="544"/>
      <c r="G28" s="544"/>
      <c r="H28" s="545"/>
      <c r="I28" s="282">
        <v>3</v>
      </c>
    </row>
    <row r="29" spans="1:10" x14ac:dyDescent="0.25">
      <c r="C29" s="49">
        <v>1500</v>
      </c>
      <c r="D29" s="20"/>
    </row>
    <row r="30" spans="1:10" customFormat="1" x14ac:dyDescent="0.25">
      <c r="A30" s="174"/>
      <c r="B30" s="5"/>
      <c r="C30" s="51"/>
      <c r="D30" s="51"/>
      <c r="E30" s="51"/>
      <c r="F30" s="51"/>
      <c r="G30" s="51"/>
      <c r="H30" s="51"/>
      <c r="I30" s="51"/>
      <c r="J30" s="51"/>
    </row>
    <row r="31" spans="1:10" customFormat="1" ht="15.75" x14ac:dyDescent="0.25">
      <c r="A31" s="206"/>
      <c r="B31" s="195" t="s">
        <v>102</v>
      </c>
      <c r="C31" s="6"/>
      <c r="D31" s="6"/>
    </row>
    <row r="32" spans="1:10" customFormat="1" x14ac:dyDescent="0.25">
      <c r="A32" s="207">
        <v>1</v>
      </c>
      <c r="B32" s="196" t="s">
        <v>103</v>
      </c>
      <c r="C32" s="6"/>
      <c r="D32" s="6"/>
    </row>
    <row r="33" spans="1:4" customFormat="1" x14ac:dyDescent="0.25">
      <c r="A33" s="207">
        <v>2</v>
      </c>
      <c r="B33" s="196" t="s">
        <v>104</v>
      </c>
      <c r="C33" s="6"/>
      <c r="D33" s="6"/>
    </row>
    <row r="34" spans="1:4" customFormat="1" x14ac:dyDescent="0.25">
      <c r="A34" s="207">
        <v>3</v>
      </c>
      <c r="B34" s="196" t="s">
        <v>105</v>
      </c>
      <c r="C34" s="6"/>
      <c r="D34" s="6"/>
    </row>
    <row r="35" spans="1:4" customFormat="1" x14ac:dyDescent="0.25">
      <c r="A35" s="207">
        <v>4</v>
      </c>
      <c r="B35" s="196" t="s">
        <v>74</v>
      </c>
      <c r="C35" s="6"/>
      <c r="D35" s="6"/>
    </row>
    <row r="36" spans="1:4" customFormat="1" x14ac:dyDescent="0.25">
      <c r="A36" s="207">
        <v>5</v>
      </c>
      <c r="B36" s="196" t="s">
        <v>106</v>
      </c>
      <c r="C36" s="6"/>
      <c r="D36" s="6"/>
    </row>
  </sheetData>
  <mergeCells count="13">
    <mergeCell ref="I2:J2"/>
    <mergeCell ref="B18:H18"/>
    <mergeCell ref="B19:H19"/>
    <mergeCell ref="B20:H20"/>
    <mergeCell ref="B21:H21"/>
    <mergeCell ref="B25:H25"/>
    <mergeCell ref="B26:H26"/>
    <mergeCell ref="B28:H28"/>
    <mergeCell ref="G2:H2"/>
    <mergeCell ref="C2:D2"/>
    <mergeCell ref="E2:F2"/>
    <mergeCell ref="B22:H22"/>
    <mergeCell ref="B24:H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6432D26A5BC4489B8AAE1E652F755" ma:contentTypeVersion="16" ma:contentTypeDescription="Een nieuw document maken." ma:contentTypeScope="" ma:versionID="144cf2ba0b23b8f77ddca8627473f21e">
  <xsd:schema xmlns:xsd="http://www.w3.org/2001/XMLSchema" xmlns:xs="http://www.w3.org/2001/XMLSchema" xmlns:p="http://schemas.microsoft.com/office/2006/metadata/properties" xmlns:ns2="8ed6ce20-7a3a-4636-9f5c-f958f1d8ec9b" xmlns:ns3="02f8bd08-fe55-46f8-afaf-f0e739e10a13" targetNamespace="http://schemas.microsoft.com/office/2006/metadata/properties" ma:root="true" ma:fieldsID="182052a5138644e79fb079b329850350" ns2:_="" ns3:_="">
    <xsd:import namespace="8ed6ce20-7a3a-4636-9f5c-f958f1d8ec9b"/>
    <xsd:import namespace="02f8bd08-fe55-46f8-afaf-f0e739e10a1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6ce20-7a3a-4636-9f5c-f958f1d8e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2e44637c-69ed-4659-ada0-a686886066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f8bd08-fe55-46f8-afaf-f0e739e10a1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590005e-eb13-479c-99e0-af482e1ff8be}" ma:internalName="TaxCatchAll" ma:showField="CatchAllData" ma:web="02f8bd08-fe55-46f8-afaf-f0e739e10a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f8bd08-fe55-46f8-afaf-f0e739e10a13" xsi:nil="true"/>
    <lcf76f155ced4ddcb4097134ff3c332f xmlns="8ed6ce20-7a3a-4636-9f5c-f958f1d8ec9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1E5F6-41C0-4F87-8BDE-EB36E1C7C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d6ce20-7a3a-4636-9f5c-f958f1d8ec9b"/>
    <ds:schemaRef ds:uri="02f8bd08-fe55-46f8-afaf-f0e739e10a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1CDE1D-5540-4158-AA93-A7FFFFD4F42F}">
  <ds:schemaRefs>
    <ds:schemaRef ds:uri="http://schemas.microsoft.com/office/2006/metadata/properties"/>
    <ds:schemaRef ds:uri="http://schemas.microsoft.com/office/infopath/2007/PartnerControls"/>
    <ds:schemaRef ds:uri="02f8bd08-fe55-46f8-afaf-f0e739e10a13"/>
    <ds:schemaRef ds:uri="8ed6ce20-7a3a-4636-9f5c-f958f1d8ec9b"/>
  </ds:schemaRefs>
</ds:datastoreItem>
</file>

<file path=customXml/itemProps3.xml><?xml version="1.0" encoding="utf-8"?>
<ds:datastoreItem xmlns:ds="http://schemas.openxmlformats.org/officeDocument/2006/customXml" ds:itemID="{0F954DE6-CE80-4D77-BF24-25D6F79720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23</vt:i4>
      </vt:variant>
      <vt:variant>
        <vt:lpstr>Benoemde bereiken</vt:lpstr>
      </vt:variant>
      <vt:variant>
        <vt:i4>1</vt:i4>
      </vt:variant>
    </vt:vector>
  </HeadingPairs>
  <TitlesOfParts>
    <vt:vector size="24" baseType="lpstr">
      <vt:lpstr>Concept begroting 2026</vt:lpstr>
      <vt:lpstr>AVC26</vt:lpstr>
      <vt:lpstr>BBC-AM26</vt:lpstr>
      <vt:lpstr>BBC-MMO26</vt:lpstr>
      <vt:lpstr>Conc AM26</vt:lpstr>
      <vt:lpstr>Conc MMM26</vt:lpstr>
      <vt:lpstr>NTMM26</vt:lpstr>
      <vt:lpstr>CCom26</vt:lpstr>
      <vt:lpstr>ICT26</vt:lpstr>
      <vt:lpstr>CK26</vt:lpstr>
      <vt:lpstr>W&amp;I26</vt:lpstr>
      <vt:lpstr>CN26</vt:lpstr>
      <vt:lpstr>KRIZ26</vt:lpstr>
      <vt:lpstr>HIP26</vt:lpstr>
      <vt:lpstr>WMDI26</vt:lpstr>
      <vt:lpstr>Duurzh26</vt:lpstr>
      <vt:lpstr>NWKV26</vt:lpstr>
      <vt:lpstr>WAMM26</vt:lpstr>
      <vt:lpstr>WIMM26</vt:lpstr>
      <vt:lpstr>WMEDA26</vt:lpstr>
      <vt:lpstr>WOGIZ26</vt:lpstr>
      <vt:lpstr>WG en Cies alg</vt:lpstr>
      <vt:lpstr>cumulatief</vt:lpstr>
      <vt:lpstr>'Concept begroting 2026'!Afdrukbereik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Bianca van Wetten</dc:creator>
  <cp:keywords/>
  <dc:description/>
  <cp:lastModifiedBy>Janny van Loon - de Haan</cp:lastModifiedBy>
  <cp:revision/>
  <dcterms:created xsi:type="dcterms:W3CDTF">2020-07-08T08:47:06Z</dcterms:created>
  <dcterms:modified xsi:type="dcterms:W3CDTF">2025-11-10T06:43:07Z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0x01010093C6432D26A5BC4489B8AAE1E652F755</vt:lpwstr>
  </property>
  <property fmtid="{D5CDD505-2E9C-101B-9397-08002B2CF9AE}" pid="3" name="MediaServiceImageTags">
    <vt:lpwstr/>
  </property>
</Properties>
</file>